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L27" i="1" l="1"/>
  <c r="F27" i="1"/>
  <c r="E26" i="1"/>
  <c r="E25" i="1"/>
  <c r="L17" i="1"/>
  <c r="F16" i="1"/>
  <c r="L15" i="1"/>
  <c r="F15" i="1"/>
  <c r="F14" i="1"/>
  <c r="L14" i="1" s="1"/>
  <c r="F13" i="1"/>
  <c r="L13" i="1" s="1"/>
  <c r="F11" i="1"/>
  <c r="F10" i="1"/>
  <c r="F9" i="1"/>
  <c r="F8" i="1"/>
  <c r="F7" i="1"/>
  <c r="F6" i="1"/>
  <c r="F17" i="1" s="1"/>
  <c r="L12" i="1" l="1"/>
</calcChain>
</file>

<file path=xl/sharedStrings.xml><?xml version="1.0" encoding="utf-8"?>
<sst xmlns="http://schemas.openxmlformats.org/spreadsheetml/2006/main" count="76" uniqueCount="52">
  <si>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</si>
  <si>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</si>
  <si>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</si>
  <si>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</si>
  <si>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</si>
  <si>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- 1355,30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</si>
  <si>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</si>
  <si>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</si>
  <si>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</si>
  <si>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- 30.09.2018г -  3,57                    с 01.10.2018г -31.12.2018г  -   3,59</t>
  </si>
  <si>
    <t>Аварийно-диспетчерская служба</t>
  </si>
  <si>
    <t>с 01.01.2018г - 30.09.2018г -  2,07                    с 01.10.2018г -31.12.2018г  -   2,08</t>
  </si>
  <si>
    <t xml:space="preserve">Уборка лестничных клеток - 117,48 кв.м.                                         </t>
  </si>
  <si>
    <t xml:space="preserve">ежедневно    </t>
  </si>
  <si>
    <t>с 01.01.2018г - 30.09.2018г -  2,30                    с 01.10.2018г -31.12.2018г  -   2,84</t>
  </si>
  <si>
    <t>Содержание придомовой территории 1 класса - 251,7 кв.м., газоны - 200 кв.м.</t>
  </si>
  <si>
    <t>6 раз в неделю</t>
  </si>
  <si>
    <t>с 01.01.2018г - 30.09.2018г -  2,42                    с 01.10.2018г -31.12.2018г  -   2,98</t>
  </si>
  <si>
    <t>Дератизация подвального помещения</t>
  </si>
  <si>
    <t>ежемесячно</t>
  </si>
  <si>
    <t>Замена лампочек,  предохранителей, вставок в подъездах</t>
  </si>
  <si>
    <t>руб./ м2</t>
  </si>
  <si>
    <t>Промывка и опрессовка системы отопления (13.06.2018г.)</t>
  </si>
  <si>
    <t xml:space="preserve">1 раз перед началом отопительного периода </t>
  </si>
  <si>
    <t>шт</t>
  </si>
  <si>
    <t xml:space="preserve">ОДН на водоснабжение  </t>
  </si>
  <si>
    <t xml:space="preserve">ОДН на водоотведение </t>
  </si>
  <si>
    <t xml:space="preserve">ОДН на электроснабжение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</si>
  <si>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</si>
  <si>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</si>
  <si>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</si>
  <si>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</si>
  <si>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</si>
  <si>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</si>
  <si>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Услуги экскаватора-погрузчика по уборке снега  придомовых территорий  (26.01.2018г.)</t>
  </si>
  <si>
    <t>январь 2018г.</t>
  </si>
  <si>
    <t>час</t>
  </si>
  <si>
    <t>Услуги автогидроподъемника по очистке кровли от снега и наледи (25.01.2018г.)</t>
  </si>
  <si>
    <t>Услуги автогидроподъемника по очистке кровли от снега и наледи (08.02.2018г)</t>
  </si>
  <si>
    <t>февраль 2018г.</t>
  </si>
  <si>
    <t>Услуги экскаватора-погрузчика по уборке снега придомовой территрии              ( 22.03.2018г.)</t>
  </si>
  <si>
    <t>апрель 2018г.</t>
  </si>
  <si>
    <t>Сварочные работы (демонтаж врезок 3/4 и 1/2 в водомерном узле)</t>
  </si>
  <si>
    <t>Замена общедомового прибора учета холодного водоснабжения (водомера) на вводе</t>
  </si>
  <si>
    <t>сентябрь 2018г</t>
  </si>
  <si>
    <t>Замена металлических водосточных желобов на кровле</t>
  </si>
  <si>
    <t>ноябрь 2018г</t>
  </si>
  <si>
    <t>м.п.</t>
  </si>
  <si>
    <t>Итого по ремонту:</t>
  </si>
  <si>
    <t>ОТЧЕТ</t>
  </si>
  <si>
    <t>о выполнении договора управления МКД № 14а по ул. Первомайской, г. Сортавала                          за период с 01.01.2018г по 31.12.2018г</t>
  </si>
  <si>
    <t xml:space="preserve">Услуги по упралению МКД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</si>
</sst>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2" fontId="0" fillId="0" borderId="0" xfId="0" applyNumberFormat="1"/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55;&#1077;&#1088;&#1074;&#1086;&#1084;&#1072;&#1081;&#1089;&#1082;&#1072;&#1103;,%2014%20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"/>
      <sheetName val="март 2017г"/>
      <sheetName val="апрель 2017г"/>
      <sheetName val="май 2017г.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216.84799999999998</v>
          </cell>
        </row>
        <row r="17">
          <cell r="F17">
            <v>1030.028</v>
          </cell>
        </row>
        <row r="18">
          <cell r="F18">
            <v>5095.9279999999999</v>
          </cell>
        </row>
        <row r="19">
          <cell r="F19">
            <v>20925.831999999995</v>
          </cell>
        </row>
        <row r="24">
          <cell r="F24">
            <v>1650</v>
          </cell>
        </row>
      </sheetData>
      <sheetData sheetId="26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216.84799999999998</v>
          </cell>
        </row>
        <row r="17">
          <cell r="F17">
            <v>1030.028</v>
          </cell>
        </row>
        <row r="18">
          <cell r="F18">
            <v>5095.9279999999999</v>
          </cell>
        </row>
        <row r="19">
          <cell r="F19">
            <v>20925.831999999995</v>
          </cell>
        </row>
        <row r="24">
          <cell r="F24">
            <v>825</v>
          </cell>
        </row>
      </sheetData>
      <sheetData sheetId="27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216.84799999999998</v>
          </cell>
        </row>
        <row r="17">
          <cell r="F17">
            <v>1030.028</v>
          </cell>
        </row>
        <row r="18">
          <cell r="F18">
            <v>5095.93</v>
          </cell>
        </row>
        <row r="19">
          <cell r="F19">
            <v>20925.833999999995</v>
          </cell>
        </row>
        <row r="23">
          <cell r="F23">
            <v>0</v>
          </cell>
        </row>
      </sheetData>
      <sheetData sheetId="28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216.84799999999998</v>
          </cell>
        </row>
        <row r="17">
          <cell r="F17">
            <v>1030.028</v>
          </cell>
        </row>
        <row r="18">
          <cell r="F18">
            <v>5095.93</v>
          </cell>
        </row>
        <row r="19">
          <cell r="F19">
            <v>20925.833999999995</v>
          </cell>
        </row>
        <row r="24">
          <cell r="F24">
            <v>2475</v>
          </cell>
        </row>
      </sheetData>
      <sheetData sheetId="29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216.84799999999998</v>
          </cell>
        </row>
        <row r="17">
          <cell r="F17">
            <v>1030.028</v>
          </cell>
        </row>
        <row r="19">
          <cell r="F19">
            <v>15829.903999999997</v>
          </cell>
        </row>
        <row r="24">
          <cell r="F24">
            <v>0</v>
          </cell>
        </row>
      </sheetData>
      <sheetData sheetId="30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216.84799999999998</v>
          </cell>
        </row>
        <row r="17">
          <cell r="F17">
            <v>1030.028</v>
          </cell>
        </row>
        <row r="19">
          <cell r="F19">
            <v>17329.903999999995</v>
          </cell>
        </row>
        <row r="24">
          <cell r="F24">
            <v>0</v>
          </cell>
        </row>
      </sheetData>
      <sheetData sheetId="31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189.74200000000002</v>
          </cell>
        </row>
        <row r="17">
          <cell r="F17">
            <v>1070.6870000000001</v>
          </cell>
        </row>
        <row r="18">
          <cell r="F18">
            <v>15843.456999999997</v>
          </cell>
        </row>
        <row r="23">
          <cell r="F23">
            <v>0</v>
          </cell>
        </row>
      </sheetData>
      <sheetData sheetId="32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189.74200000000002</v>
          </cell>
        </row>
        <row r="17">
          <cell r="F17">
            <v>1070.6870000000001</v>
          </cell>
        </row>
        <row r="18">
          <cell r="F18">
            <v>15843.456999999997</v>
          </cell>
        </row>
        <row r="23">
          <cell r="F23">
            <v>0</v>
          </cell>
        </row>
      </sheetData>
      <sheetData sheetId="33">
        <row r="9">
          <cell r="F9">
            <v>4838.4209999999994</v>
          </cell>
        </row>
        <row r="10">
          <cell r="F10">
            <v>2805.4709999999995</v>
          </cell>
        </row>
        <row r="11">
          <cell r="F11">
            <v>3117.1899999999996</v>
          </cell>
        </row>
        <row r="12">
          <cell r="F12">
            <v>3279.8259999999996</v>
          </cell>
        </row>
        <row r="13">
          <cell r="F13">
            <v>216.84799999999998</v>
          </cell>
        </row>
        <row r="14">
          <cell r="F14">
            <v>40.658999999999999</v>
          </cell>
        </row>
        <row r="15">
          <cell r="F15">
            <v>284.613</v>
          </cell>
        </row>
        <row r="16">
          <cell r="F16">
            <v>189.74200000000002</v>
          </cell>
        </row>
        <row r="17">
          <cell r="F17">
            <v>1070.6870000000001</v>
          </cell>
        </row>
        <row r="18">
          <cell r="F18">
            <v>15843.456999999997</v>
          </cell>
        </row>
        <row r="23">
          <cell r="F23">
            <v>4811</v>
          </cell>
        </row>
      </sheetData>
      <sheetData sheetId="34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4">
          <cell r="F14">
            <v>2182.0329999999999</v>
          </cell>
        </row>
        <row r="15">
          <cell r="F15">
            <v>1395.9590000000001</v>
          </cell>
        </row>
        <row r="16">
          <cell r="F16">
            <v>216.84799999999998</v>
          </cell>
        </row>
        <row r="17">
          <cell r="F17">
            <v>19584.084999999999</v>
          </cell>
        </row>
        <row r="22">
          <cell r="F22">
            <v>0</v>
          </cell>
        </row>
      </sheetData>
      <sheetData sheetId="35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4">
          <cell r="F14">
            <v>2168.48</v>
          </cell>
        </row>
        <row r="15">
          <cell r="F15">
            <v>1395.9590000000001</v>
          </cell>
        </row>
        <row r="16">
          <cell r="F16">
            <v>447.24900000000002</v>
          </cell>
        </row>
        <row r="17">
          <cell r="F17">
            <v>19800.932999999997</v>
          </cell>
        </row>
        <row r="22">
          <cell r="F22">
            <v>104838</v>
          </cell>
        </row>
      </sheetData>
      <sheetData sheetId="36">
        <row r="9">
          <cell r="F9">
            <v>4865.527</v>
          </cell>
        </row>
        <row r="10">
          <cell r="F10">
            <v>2819.0239999999999</v>
          </cell>
        </row>
        <row r="11">
          <cell r="F11">
            <v>3849.0519999999997</v>
          </cell>
        </row>
        <row r="12">
          <cell r="F12">
            <v>4038.7939999999999</v>
          </cell>
        </row>
        <row r="13">
          <cell r="F13">
            <v>216.84799999999998</v>
          </cell>
        </row>
        <row r="14">
          <cell r="F14">
            <v>285.92</v>
          </cell>
        </row>
        <row r="15">
          <cell r="F15">
            <v>189.74</v>
          </cell>
        </row>
        <row r="16">
          <cell r="F16">
            <v>1221.4100000000001</v>
          </cell>
        </row>
        <row r="17">
          <cell r="F17">
            <v>-0.34</v>
          </cell>
        </row>
        <row r="18">
          <cell r="F18">
            <v>17485.974999999999</v>
          </cell>
        </row>
        <row r="23">
          <cell r="F23">
            <v>0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0" workbookViewId="0">
      <selection activeCell="F30" sqref="F30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109375" hidden="1" customWidth="1"/>
    <col min="12" max="12" width="9.5546875" hidden="1" customWidth="1"/>
  </cols>
  <sheetData>
    <row r="1" spans="1:12" x14ac:dyDescent="0.3">
      <c r="A1" s="35" t="s">
        <v>49</v>
      </c>
      <c r="B1" s="35"/>
      <c r="C1" s="35"/>
      <c r="D1" s="35"/>
      <c r="E1" s="35"/>
      <c r="F1" s="35"/>
      <c r="G1" s="35"/>
      <c r="H1" s="35"/>
      <c r="I1" s="35"/>
    </row>
    <row r="2" spans="1:12" ht="30.75" customHeight="1" x14ac:dyDescent="0.3">
      <c r="A2" s="36" t="s">
        <v>50</v>
      </c>
      <c r="B2" s="36"/>
      <c r="C2" s="36"/>
      <c r="D2" s="36"/>
      <c r="E2" s="36"/>
      <c r="F2" s="36"/>
      <c r="G2" s="36"/>
      <c r="H2" s="36"/>
      <c r="I2" s="36"/>
    </row>
    <row r="4" spans="1:12" ht="110.4" x14ac:dyDescent="0.3">
      <c r="A4" s="1" t="s">
        <v>0</v>
      </c>
      <c r="B4" s="1" t="s">
        <v>1</v>
      </c>
      <c r="C4" s="37" t="s">
        <v>2</v>
      </c>
      <c r="D4" s="38"/>
      <c r="E4" s="1" t="s">
        <v>3</v>
      </c>
      <c r="F4" s="1" t="s">
        <v>4</v>
      </c>
    </row>
    <row r="5" spans="1:12" ht="15" customHeight="1" x14ac:dyDescent="0.3">
      <c r="A5" s="39" t="s">
        <v>5</v>
      </c>
      <c r="B5" s="40"/>
      <c r="C5" s="40"/>
      <c r="D5" s="40"/>
      <c r="E5" s="40"/>
      <c r="F5" s="41"/>
    </row>
    <row r="6" spans="1:12" ht="129.6" x14ac:dyDescent="0.3">
      <c r="A6" s="2" t="s">
        <v>6</v>
      </c>
      <c r="B6" s="3" t="s">
        <v>7</v>
      </c>
      <c r="C6" s="31" t="s">
        <v>8</v>
      </c>
      <c r="D6" s="32"/>
      <c r="E6" s="4" t="s">
        <v>9</v>
      </c>
      <c r="F6" s="5">
        <f>'[1]янв 2018г'!F9+'[1]фев 2018г'!F9+'[1]март 2018г'!F9+'[1]апр 2018г'!F9+'[1]май 2018г'!F9+'[1]июнь 2018г'!F9+'[1]июль 2018'!F9+'[1]авг 2018'!F9+'[1]сент 2018'!F9+'[1]окт 2018'!F9+'[1]нояб 2018'!F9+'[1]дек 2018'!F9</f>
        <v>58142.37</v>
      </c>
    </row>
    <row r="7" spans="1:12" ht="86.4" x14ac:dyDescent="0.3">
      <c r="A7" s="6" t="s">
        <v>10</v>
      </c>
      <c r="B7" s="3" t="s">
        <v>7</v>
      </c>
      <c r="C7" s="31" t="s">
        <v>8</v>
      </c>
      <c r="D7" s="32"/>
      <c r="E7" s="7" t="s">
        <v>11</v>
      </c>
      <c r="F7" s="8">
        <f>'[1]янв 2018г'!F10+'[1]фев 2018г'!F10+'[1]март 2018г'!F10+'[1]апр 2018г'!F10+'[1]май 2018г'!F10+'[1]июнь 2018г'!F10+'[1]июль 2018'!F10+'[1]авг 2018'!F10+'[1]сент 2018'!F10+'[1]окт 2018'!F10+'[1]нояб 2018'!F10+'[1]дек 2018'!F10</f>
        <v>33706.310999999994</v>
      </c>
    </row>
    <row r="8" spans="1:12" ht="86.4" x14ac:dyDescent="0.3">
      <c r="A8" s="6" t="s">
        <v>12</v>
      </c>
      <c r="B8" s="3" t="s">
        <v>13</v>
      </c>
      <c r="C8" s="31" t="s">
        <v>8</v>
      </c>
      <c r="D8" s="32"/>
      <c r="E8" s="7" t="s">
        <v>14</v>
      </c>
      <c r="F8" s="9">
        <f>'[1]янв 2018г'!F11+'[1]фев 2018г'!F11+'[1]март 2018г'!F11+'[1]апр 2018г'!F11+'[1]май 2018г'!F11+'[1]июнь 2018г'!F11+'[1]июль 2018'!F11+'[1]авг 2018'!F11+'[1]сент 2018'!F11+'[1]окт 2018'!F11+'[1]нояб 2018'!F11+'[1]дек 2018'!F11</f>
        <v>39601.865999999995</v>
      </c>
    </row>
    <row r="9" spans="1:12" ht="86.4" x14ac:dyDescent="0.3">
      <c r="A9" s="6" t="s">
        <v>15</v>
      </c>
      <c r="B9" s="10" t="s">
        <v>16</v>
      </c>
      <c r="C9" s="31" t="s">
        <v>8</v>
      </c>
      <c r="D9" s="32"/>
      <c r="E9" s="11" t="s">
        <v>17</v>
      </c>
      <c r="F9" s="12">
        <f>'[1]янв 2018г'!F12+'[1]фев 2018г'!F12+'[1]март 2018г'!F12+'[1]апр 2018г'!F12+'[1]май 2018г'!F12+'[1]июнь 2018г'!F12+'[1]июль 2018'!F12+'[1]авг 2018'!F12+'[1]сент 2018'!F12+'[1]окт 2018'!F12+'[1]нояб 2018'!F12+'[1]дек 2018'!F12</f>
        <v>41634.816000000006</v>
      </c>
    </row>
    <row r="10" spans="1:12" ht="28.8" x14ac:dyDescent="0.3">
      <c r="A10" s="2" t="s">
        <v>18</v>
      </c>
      <c r="B10" s="13" t="s">
        <v>19</v>
      </c>
      <c r="C10" s="31" t="s">
        <v>8</v>
      </c>
      <c r="D10" s="32"/>
      <c r="E10" s="14">
        <v>0.16</v>
      </c>
      <c r="F10" s="5">
        <f>'[1]янв 2018г'!F13+'[1]фев 2018г'!F13+'[1]март 2018г'!F13+'[1]апр 2018г'!F13+'[1]май 2018г'!F13+'[1]июнь 2018г'!F13+'[1]июль 2018'!F13+'[1]авг 2018'!F13+'[1]сент 2018'!F13+'[1]окт 2018'!F13+'[1]нояб 2018'!F13+'[1]дек 2018'!F13</f>
        <v>2602.1759999999999</v>
      </c>
    </row>
    <row r="11" spans="1:12" ht="43.2" x14ac:dyDescent="0.3">
      <c r="A11" s="2" t="s">
        <v>20</v>
      </c>
      <c r="B11" s="3" t="s">
        <v>19</v>
      </c>
      <c r="C11" s="31" t="s">
        <v>21</v>
      </c>
      <c r="D11" s="34"/>
      <c r="E11" s="14">
        <v>0.03</v>
      </c>
      <c r="F11" s="5">
        <f>'[1]янв 2018г'!F14+'[1]фев 2018г'!F14+'[1]март 2018г'!F14+'[1]апр 2018г'!F14+'[1]май 2018г'!F14+'[1]июнь 2018г'!F14+'[1]июль 2018'!F14+'[1]авг 2018'!F14+'[1]сент 2018'!F14</f>
        <v>365.93099999999998</v>
      </c>
    </row>
    <row r="12" spans="1:12" ht="57.6" x14ac:dyDescent="0.3">
      <c r="A12" s="6" t="s">
        <v>22</v>
      </c>
      <c r="B12" s="15" t="s">
        <v>23</v>
      </c>
      <c r="C12" s="31" t="s">
        <v>24</v>
      </c>
      <c r="D12" s="32"/>
      <c r="E12" s="14">
        <v>1</v>
      </c>
      <c r="F12" s="5">
        <v>1500</v>
      </c>
      <c r="L12" s="16">
        <f>F6+F7+F8+F9+F10+F11+F12</f>
        <v>177553.47000000003</v>
      </c>
    </row>
    <row r="13" spans="1:12" x14ac:dyDescent="0.3">
      <c r="A13" s="2" t="s">
        <v>25</v>
      </c>
      <c r="B13" s="13" t="s">
        <v>19</v>
      </c>
      <c r="C13" s="31" t="s">
        <v>21</v>
      </c>
      <c r="D13" s="32"/>
      <c r="E13" s="17">
        <v>0.45</v>
      </c>
      <c r="F13" s="18">
        <f>'[1]янв 2018г'!F15+'[1]фев 2018г'!F15+'[1]март 2018г'!F15+'[1]апр 2018г'!F15+'[1]май 2018г'!F15+'[1]июнь 2018г'!F15+'[1]июль 2018'!F15+'[1]авг 2018'!F15+'[1]сент 2018'!F15+'[1]окт 2018'!F14+'[1]нояб 2018'!F14+'[1]дек 2018'!F14</f>
        <v>7197.9499999999989</v>
      </c>
      <c r="L13">
        <f>F13/1355.3/12</f>
        <v>0.44258036351115365</v>
      </c>
    </row>
    <row r="14" spans="1:12" x14ac:dyDescent="0.3">
      <c r="A14" s="2" t="s">
        <v>26</v>
      </c>
      <c r="B14" s="13" t="s">
        <v>19</v>
      </c>
      <c r="C14" s="31" t="s">
        <v>21</v>
      </c>
      <c r="D14" s="32"/>
      <c r="E14" s="14">
        <v>0.31</v>
      </c>
      <c r="F14" s="5">
        <f>'[1]янв 2018г'!F16+'[1]фев 2018г'!F16+'[1]март 2018г'!F16+'[1]апр 2018г'!F16+'[1]май 2018г'!F16+'[1]июнь 2018г'!F16+'[1]июль 2018'!F16+'[1]авг 2018'!F16+'[1]сент 2018'!F16+'[1]окт 2018'!F15+'[1]нояб 2018'!F15+'[1]дек 2018'!F15</f>
        <v>4851.9719999999998</v>
      </c>
      <c r="L14">
        <f>F14/1355.3/12</f>
        <v>0.29833321035933003</v>
      </c>
    </row>
    <row r="15" spans="1:12" x14ac:dyDescent="0.3">
      <c r="A15" s="2" t="s">
        <v>27</v>
      </c>
      <c r="B15" s="13" t="s">
        <v>19</v>
      </c>
      <c r="C15" s="31" t="s">
        <v>21</v>
      </c>
      <c r="D15" s="32"/>
      <c r="E15" s="17">
        <v>0.71</v>
      </c>
      <c r="F15" s="18">
        <f>'[1]янв 2018г'!F17+'[1]фев 2018г'!F17+'[1]март 2018г'!F17+'[1]апр 2018г'!F17+'[1]май 2018г'!F17+'[1]июнь 2018г'!F17+'[1]июль 2018'!F17+'[1]авг 2018'!F17+'[1]сент 2018'!F17+'[1]окт 2018'!F16+'[1]нояб 2018'!F16+'[1]дек 2018'!F16</f>
        <v>11277.736000000001</v>
      </c>
      <c r="L15">
        <f>F15/1355.3/12</f>
        <v>0.69343417201603585</v>
      </c>
    </row>
    <row r="16" spans="1:12" x14ac:dyDescent="0.3">
      <c r="A16" s="2" t="s">
        <v>28</v>
      </c>
      <c r="B16" s="15" t="s">
        <v>29</v>
      </c>
      <c r="C16" s="31" t="s">
        <v>30</v>
      </c>
      <c r="D16" s="32"/>
      <c r="E16" s="19">
        <v>545.89</v>
      </c>
      <c r="F16" s="18">
        <f>'[1]янв 2018г'!F18+'[1]фев 2018г'!F18+'[1]март 2018г'!F18+'[1]апр 2018г'!F18+'[1]дек 2018'!F17</f>
        <v>20383.376</v>
      </c>
    </row>
    <row r="17" spans="1:12" x14ac:dyDescent="0.3">
      <c r="A17" s="20" t="s">
        <v>31</v>
      </c>
      <c r="B17" s="21"/>
      <c r="C17" s="21"/>
      <c r="D17" s="22"/>
      <c r="E17" s="23"/>
      <c r="F17" s="24">
        <f>F6+F7+F8+F9+F10+F11+F12+F13+F14+F15+F16</f>
        <v>221264.50400000004</v>
      </c>
      <c r="L17" s="16">
        <f>'[1]янв 2018г'!F19+'[1]фев 2018г'!F19+'[1]март 2018г'!F19+'[1]апр 2018г'!F19+'[1]май 2018г'!F19+'[1]июнь 2018г'!F19+'[1]июль 2018'!F18+'[1]авг 2018'!F18+'[1]сент 2018'!F18+'[1]окт 2018'!F17+'[1]нояб 2018'!F17+'[1]дек 2018'!F18</f>
        <v>221264.50399999996</v>
      </c>
    </row>
    <row r="18" spans="1:12" x14ac:dyDescent="0.3">
      <c r="A18" s="33" t="s">
        <v>32</v>
      </c>
      <c r="B18" s="33"/>
      <c r="C18" s="33"/>
      <c r="D18" s="33"/>
      <c r="E18" s="33"/>
      <c r="F18" s="33"/>
    </row>
    <row r="19" spans="1:12" ht="110.4" x14ac:dyDescent="0.3">
      <c r="A19" s="1" t="s">
        <v>0</v>
      </c>
      <c r="B19" s="1" t="s">
        <v>1</v>
      </c>
      <c r="C19" s="10" t="s">
        <v>2</v>
      </c>
      <c r="D19" s="25" t="s">
        <v>33</v>
      </c>
      <c r="E19" s="1" t="s">
        <v>3</v>
      </c>
      <c r="F19" s="1" t="s">
        <v>4</v>
      </c>
    </row>
    <row r="20" spans="1:12" ht="43.2" x14ac:dyDescent="0.3">
      <c r="A20" s="26" t="s">
        <v>34</v>
      </c>
      <c r="B20" s="27" t="s">
        <v>35</v>
      </c>
      <c r="C20" s="27" t="s">
        <v>36</v>
      </c>
      <c r="D20" s="28">
        <v>0.5</v>
      </c>
      <c r="E20" s="12">
        <v>1650</v>
      </c>
      <c r="F20" s="12">
        <v>825</v>
      </c>
    </row>
    <row r="21" spans="1:12" ht="43.2" x14ac:dyDescent="0.3">
      <c r="A21" s="26" t="s">
        <v>37</v>
      </c>
      <c r="B21" s="27" t="s">
        <v>35</v>
      </c>
      <c r="C21" s="27" t="s">
        <v>36</v>
      </c>
      <c r="D21" s="28">
        <v>0.5</v>
      </c>
      <c r="E21" s="12">
        <v>1650</v>
      </c>
      <c r="F21" s="12">
        <v>825</v>
      </c>
    </row>
    <row r="22" spans="1:12" ht="43.2" x14ac:dyDescent="0.3">
      <c r="A22" s="26" t="s">
        <v>38</v>
      </c>
      <c r="B22" s="27" t="s">
        <v>39</v>
      </c>
      <c r="C22" s="27" t="s">
        <v>36</v>
      </c>
      <c r="D22" s="28">
        <v>0.5</v>
      </c>
      <c r="E22" s="12">
        <v>1650</v>
      </c>
      <c r="F22" s="12">
        <v>825</v>
      </c>
    </row>
    <row r="23" spans="1:12" ht="43.2" x14ac:dyDescent="0.3">
      <c r="A23" s="26" t="s">
        <v>40</v>
      </c>
      <c r="B23" s="27" t="s">
        <v>41</v>
      </c>
      <c r="C23" s="27" t="s">
        <v>36</v>
      </c>
      <c r="D23" s="28">
        <v>0.5</v>
      </c>
      <c r="E23" s="12">
        <v>1650</v>
      </c>
      <c r="F23" s="12">
        <v>825</v>
      </c>
    </row>
    <row r="24" spans="1:12" ht="43.2" x14ac:dyDescent="0.3">
      <c r="A24" s="26" t="s">
        <v>42</v>
      </c>
      <c r="B24" s="27" t="s">
        <v>41</v>
      </c>
      <c r="C24" s="27" t="s">
        <v>24</v>
      </c>
      <c r="D24" s="28">
        <v>1</v>
      </c>
      <c r="E24" s="12">
        <v>1650</v>
      </c>
      <c r="F24" s="12">
        <v>1650</v>
      </c>
    </row>
    <row r="25" spans="1:12" ht="57.6" x14ac:dyDescent="0.3">
      <c r="A25" s="26" t="s">
        <v>43</v>
      </c>
      <c r="B25" s="27" t="s">
        <v>44</v>
      </c>
      <c r="C25" s="27" t="s">
        <v>24</v>
      </c>
      <c r="D25" s="28">
        <v>1</v>
      </c>
      <c r="E25" s="12">
        <f>F25/D25</f>
        <v>4811</v>
      </c>
      <c r="F25" s="12">
        <v>4811</v>
      </c>
    </row>
    <row r="26" spans="1:12" ht="43.2" x14ac:dyDescent="0.3">
      <c r="A26" s="26" t="s">
        <v>45</v>
      </c>
      <c r="B26" s="27" t="s">
        <v>46</v>
      </c>
      <c r="C26" s="27" t="s">
        <v>47</v>
      </c>
      <c r="D26" s="28">
        <v>56</v>
      </c>
      <c r="E26" s="12">
        <f>F26/D26</f>
        <v>1872.1071428571429</v>
      </c>
      <c r="F26" s="12">
        <v>104838</v>
      </c>
    </row>
    <row r="27" spans="1:12" x14ac:dyDescent="0.3">
      <c r="A27" s="26" t="s">
        <v>48</v>
      </c>
      <c r="C27" s="15"/>
      <c r="D27" s="15"/>
      <c r="E27" s="29"/>
      <c r="F27" s="29">
        <f>F20+F21+F22+F23+F24+F25+F26</f>
        <v>114599</v>
      </c>
      <c r="L27" s="16">
        <f>'[1]янв 2018г'!F24+'[1]фев 2018г'!F24+'[1]март 2018г'!F23+'[1]апр 2018г'!F24+'[1]май 2018г'!F24+'[1]июнь 2018г'!F24+'[1]июль 2018'!F23+'[1]авг 2018'!F23+'[1]сент 2018'!F23+'[1]окт 2018'!F22+'[1]нояб 2018'!F22+'[1]дек 2018'!F23</f>
        <v>114599</v>
      </c>
    </row>
    <row r="28" spans="1:12" x14ac:dyDescent="0.3">
      <c r="A28" s="26" t="s">
        <v>51</v>
      </c>
      <c r="B28" s="15"/>
      <c r="C28" s="15"/>
      <c r="D28" s="15"/>
      <c r="E28" s="29"/>
      <c r="F28" s="15">
        <v>39761.58</v>
      </c>
    </row>
    <row r="30" spans="1:12" x14ac:dyDescent="0.3">
      <c r="A30" s="30"/>
      <c r="F30" s="16"/>
    </row>
    <row r="33" spans="1:1" x14ac:dyDescent="0.3">
      <c r="A33" s="30"/>
    </row>
  </sheetData>
  <mergeCells count="16">
    <mergeCell ref="C7:D7"/>
    <mergeCell ref="A1:I1"/>
    <mergeCell ref="A2:I2"/>
    <mergeCell ref="C4:D4"/>
    <mergeCell ref="A5:F5"/>
    <mergeCell ref="C6:D6"/>
    <mergeCell ref="C14:D14"/>
    <mergeCell ref="C15:D15"/>
    <mergeCell ref="C16:D16"/>
    <mergeCell ref="A18:F18"/>
    <mergeCell ref="C8:D8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2019-03-28T11:22:23Z</dcterms:created>
  <dcterms:modified xsi:type="dcterms:W3CDTF">2019-03-29T09:28:55Z</dcterms:modified>
</cp:coreProperties>
</file>