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I38" i="1" l="1"/>
  <c r="H38" i="1"/>
  <c r="C38" i="1"/>
  <c r="G36" i="1"/>
  <c r="F36" i="1"/>
  <c r="E36" i="1"/>
  <c r="D36" i="1"/>
  <c r="C36" i="1"/>
  <c r="H35" i="1"/>
  <c r="I34" i="1"/>
  <c r="H34" i="1"/>
  <c r="I33" i="1"/>
  <c r="H33" i="1"/>
  <c r="I32" i="1"/>
  <c r="H32" i="1"/>
  <c r="I31" i="1"/>
  <c r="H31" i="1"/>
  <c r="D29" i="1"/>
  <c r="C29" i="1"/>
  <c r="H28" i="1"/>
  <c r="G27" i="1"/>
  <c r="G24" i="1" s="1"/>
  <c r="G29" i="1" s="1"/>
  <c r="E27" i="1"/>
  <c r="I27" i="1" s="1"/>
  <c r="I26" i="1"/>
  <c r="I25" i="1"/>
  <c r="H25" i="1"/>
  <c r="F24" i="1"/>
  <c r="F29" i="1" s="1"/>
  <c r="G22" i="1"/>
  <c r="F22" i="1"/>
  <c r="F37" i="1" s="1"/>
  <c r="F41" i="1" s="1"/>
  <c r="E22" i="1"/>
  <c r="D22" i="1"/>
  <c r="D37" i="1" s="1"/>
  <c r="D41" i="1" s="1"/>
  <c r="I20" i="1"/>
  <c r="H20" i="1"/>
  <c r="I18" i="1"/>
  <c r="H18" i="1"/>
  <c r="I16" i="1"/>
  <c r="H16" i="1"/>
  <c r="I14" i="1"/>
  <c r="C14" i="1"/>
  <c r="H14" i="1" s="1"/>
  <c r="I12" i="1"/>
  <c r="H12" i="1"/>
  <c r="I10" i="1"/>
  <c r="H10" i="1"/>
  <c r="I8" i="1"/>
  <c r="H8" i="1"/>
  <c r="H22" i="1" l="1"/>
  <c r="G37" i="1"/>
  <c r="G41" i="1" s="1"/>
  <c r="E24" i="1"/>
  <c r="E29" i="1" s="1"/>
  <c r="E37" i="1" s="1"/>
  <c r="E41" i="1" s="1"/>
  <c r="I22" i="1"/>
  <c r="H36" i="1"/>
  <c r="I36" i="1"/>
  <c r="C22" i="1"/>
  <c r="C37" i="1" s="1"/>
  <c r="C41" i="1" s="1"/>
  <c r="H27" i="1"/>
  <c r="I24" i="1" l="1"/>
  <c r="I29" i="1" s="1"/>
  <c r="I37" i="1" s="1"/>
  <c r="I41" i="1" s="1"/>
  <c r="H24" i="1"/>
  <c r="H29" i="1" s="1"/>
  <c r="H37" i="1" s="1"/>
  <c r="H41" i="1" s="1"/>
</calcChain>
</file>

<file path=xl/comments1.xml><?xml version="1.0" encoding="utf-8"?>
<comments xmlns="http://schemas.openxmlformats.org/spreadsheetml/2006/main">
  <authors>
    <author>Автор</author>
  </authors>
  <commentLis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ЕРЦ уже 0,00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сошлось! </t>
        </r>
      </text>
    </comment>
  </commentList>
</comments>
</file>

<file path=xl/sharedStrings.xml><?xml version="1.0" encoding="utf-8"?>
<sst xmlns="http://schemas.openxmlformats.org/spreadsheetml/2006/main" count="35" uniqueCount="33">
  <si>
    <t>УТВЕРЖДАЮ</t>
  </si>
  <si>
    <r>
      <t>Директор ООО УК "Эталон" _____________________</t>
    </r>
    <r>
      <rPr>
        <b/>
        <sz val="10"/>
        <color rgb="FF0000FF"/>
        <rFont val="Arial Cyr"/>
        <charset val="204"/>
      </rPr>
      <t>Э.В. Цыганова</t>
    </r>
  </si>
  <si>
    <t>Смета доходов и расходов денежных средств д.№ 9 по ул. Швейников</t>
  </si>
  <si>
    <t>за период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</si>
  <si>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</si>
  <si>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</si>
  <si>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</si>
  <si>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</si>
  <si>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</si>
  <si>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</si>
  <si>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</si>
  <si>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</si>
  <si>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- 1557,2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</si>
  <si>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</si>
  <si>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</si>
  <si>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</si>
  <si>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</si>
  <si>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</si>
  <si>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</si>
  <si>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</si>
  <si>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</si>
  <si>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</si>
  <si>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 т.ч. Население </t>
  </si>
  <si>
    <t>пени</t>
  </si>
  <si>
    <t>Прокуратура</t>
  </si>
  <si>
    <t>Услуги банка     (%% и учлуги)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</si>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</sst>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left"/>
    </xf>
    <xf numFmtId="0" fontId="11" fillId="0" borderId="10" xfId="1" applyFont="1" applyBorder="1" applyAlignment="1">
      <alignment horizontal="left"/>
    </xf>
    <xf numFmtId="3" fontId="11" fillId="0" borderId="11" xfId="1" applyNumberFormat="1" applyFont="1" applyBorder="1" applyAlignment="1">
      <alignment horizontal="center"/>
    </xf>
    <xf numFmtId="3" fontId="11" fillId="0" borderId="10" xfId="1" applyNumberFormat="1" applyFont="1" applyBorder="1" applyAlignment="1">
      <alignment horizontal="center"/>
    </xf>
    <xf numFmtId="1" fontId="11" fillId="0" borderId="11" xfId="1" applyNumberFormat="1" applyFont="1" applyBorder="1" applyAlignment="1">
      <alignment horizontal="center"/>
    </xf>
    <xf numFmtId="0" fontId="11" fillId="0" borderId="6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3" fontId="11" fillId="0" borderId="12" xfId="1" applyNumberFormat="1" applyFont="1" applyBorder="1" applyAlignment="1">
      <alignment horizontal="center"/>
    </xf>
    <xf numFmtId="1" fontId="11" fillId="0" borderId="13" xfId="1" applyNumberFormat="1" applyFont="1" applyBorder="1" applyAlignment="1">
      <alignment horizontal="center"/>
    </xf>
    <xf numFmtId="1" fontId="11" fillId="2" borderId="13" xfId="1" applyNumberFormat="1" applyFont="1" applyFill="1" applyBorder="1" applyAlignment="1">
      <alignment horizontal="center"/>
    </xf>
    <xf numFmtId="0" fontId="7" fillId="0" borderId="6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3" fontId="7" fillId="0" borderId="13" xfId="1" applyNumberFormat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1" fontId="7" fillId="0" borderId="13" xfId="1" applyNumberFormat="1" applyFont="1" applyBorder="1" applyAlignment="1">
      <alignment horizontal="center"/>
    </xf>
    <xf numFmtId="0" fontId="11" fillId="0" borderId="14" xfId="1" applyFont="1" applyBorder="1" applyAlignment="1">
      <alignment horizontal="left"/>
    </xf>
    <xf numFmtId="0" fontId="11" fillId="0" borderId="12" xfId="1" applyFont="1" applyBorder="1" applyAlignment="1">
      <alignment horizontal="left"/>
    </xf>
    <xf numFmtId="3" fontId="7" fillId="0" borderId="12" xfId="1" applyNumberFormat="1" applyFont="1" applyBorder="1" applyAlignment="1">
      <alignment horizontal="center"/>
    </xf>
    <xf numFmtId="3" fontId="11" fillId="0" borderId="13" xfId="1" applyNumberFormat="1" applyFont="1" applyBorder="1" applyAlignment="1">
      <alignment horizontal="center"/>
    </xf>
    <xf numFmtId="0" fontId="11" fillId="0" borderId="13" xfId="1" applyFont="1" applyBorder="1" applyAlignment="1">
      <alignment horizontal="left"/>
    </xf>
    <xf numFmtId="3" fontId="11" fillId="2" borderId="13" xfId="1" applyNumberFormat="1" applyFont="1" applyFill="1" applyBorder="1" applyAlignment="1">
      <alignment horizontal="center"/>
    </xf>
    <xf numFmtId="3" fontId="11" fillId="2" borderId="10" xfId="1" applyNumberFormat="1" applyFont="1" applyFill="1" applyBorder="1" applyAlignment="1">
      <alignment horizontal="center"/>
    </xf>
    <xf numFmtId="0" fontId="7" fillId="0" borderId="15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3" fontId="7" fillId="0" borderId="17" xfId="1" applyNumberFormat="1" applyFont="1" applyBorder="1" applyAlignment="1">
      <alignment horizontal="center"/>
    </xf>
    <xf numFmtId="3" fontId="7" fillId="0" borderId="18" xfId="1" applyNumberFormat="1" applyFont="1" applyBorder="1" applyAlignment="1">
      <alignment horizontal="center"/>
    </xf>
    <xf numFmtId="1" fontId="7" fillId="0" borderId="17" xfId="1" applyNumberFormat="1" applyFont="1" applyBorder="1" applyAlignment="1">
      <alignment horizontal="center"/>
    </xf>
    <xf numFmtId="0" fontId="4" fillId="3" borderId="19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3" fontId="4" fillId="3" borderId="19" xfId="1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2" borderId="21" xfId="1" applyNumberFormat="1" applyFont="1" applyFill="1" applyBorder="1" applyAlignment="1">
      <alignment horizontal="center"/>
    </xf>
    <xf numFmtId="0" fontId="11" fillId="0" borderId="4" xfId="1" applyFont="1" applyBorder="1" applyAlignment="1">
      <alignment horizontal="left" wrapText="1"/>
    </xf>
    <xf numFmtId="0" fontId="11" fillId="0" borderId="21" xfId="1" applyFont="1" applyBorder="1" applyAlignment="1">
      <alignment horizontal="left" wrapText="1"/>
    </xf>
    <xf numFmtId="3" fontId="11" fillId="0" borderId="22" xfId="1" applyNumberFormat="1" applyFont="1" applyBorder="1" applyAlignment="1">
      <alignment horizontal="center"/>
    </xf>
    <xf numFmtId="3" fontId="11" fillId="0" borderId="17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3" fontId="11" fillId="2" borderId="17" xfId="1" applyNumberFormat="1" applyFont="1" applyFill="1" applyBorder="1" applyAlignment="1">
      <alignment horizontal="center"/>
    </xf>
    <xf numFmtId="0" fontId="11" fillId="4" borderId="23" xfId="1" applyFont="1" applyFill="1" applyBorder="1" applyAlignment="1">
      <alignment horizontal="center" wrapText="1"/>
    </xf>
    <xf numFmtId="0" fontId="11" fillId="4" borderId="24" xfId="1" applyFont="1" applyFill="1" applyBorder="1" applyAlignment="1">
      <alignment horizontal="center" wrapText="1"/>
    </xf>
    <xf numFmtId="3" fontId="11" fillId="4" borderId="25" xfId="1" applyNumberFormat="1" applyFont="1" applyFill="1" applyBorder="1" applyAlignment="1">
      <alignment horizontal="center"/>
    </xf>
    <xf numFmtId="3" fontId="11" fillId="4" borderId="26" xfId="1" applyNumberFormat="1" applyFont="1" applyFill="1" applyBorder="1" applyAlignment="1">
      <alignment horizontal="center"/>
    </xf>
    <xf numFmtId="1" fontId="11" fillId="4" borderId="26" xfId="1" applyNumberFormat="1" applyFont="1" applyFill="1" applyBorder="1" applyAlignment="1">
      <alignment horizontal="center"/>
    </xf>
    <xf numFmtId="3" fontId="11" fillId="4" borderId="27" xfId="1" applyNumberFormat="1" applyFont="1" applyFill="1" applyBorder="1" applyAlignment="1">
      <alignment horizontal="center"/>
    </xf>
    <xf numFmtId="0" fontId="11" fillId="4" borderId="6" xfId="1" applyFont="1" applyFill="1" applyBorder="1" applyAlignment="1">
      <alignment horizontal="center" wrapText="1"/>
    </xf>
    <xf numFmtId="0" fontId="11" fillId="4" borderId="8" xfId="1" applyFont="1" applyFill="1" applyBorder="1" applyAlignment="1">
      <alignment horizontal="center" wrapText="1"/>
    </xf>
    <xf numFmtId="3" fontId="11" fillId="4" borderId="28" xfId="1" applyNumberFormat="1" applyFont="1" applyFill="1" applyBorder="1" applyAlignment="1">
      <alignment horizontal="center"/>
    </xf>
    <xf numFmtId="3" fontId="11" fillId="4" borderId="29" xfId="1" applyNumberFormat="1" applyFont="1" applyFill="1" applyBorder="1" applyAlignment="1">
      <alignment horizontal="center"/>
    </xf>
    <xf numFmtId="1" fontId="11" fillId="4" borderId="29" xfId="1" applyNumberFormat="1" applyFont="1" applyFill="1" applyBorder="1" applyAlignment="1">
      <alignment horizontal="center"/>
    </xf>
    <xf numFmtId="0" fontId="11" fillId="4" borderId="30" xfId="1" applyFont="1" applyFill="1" applyBorder="1" applyAlignment="1">
      <alignment horizontal="center" wrapText="1"/>
    </xf>
    <xf numFmtId="0" fontId="11" fillId="4" borderId="31" xfId="1" applyFont="1" applyFill="1" applyBorder="1" applyAlignment="1">
      <alignment horizontal="center" wrapText="1"/>
    </xf>
    <xf numFmtId="3" fontId="11" fillId="4" borderId="32" xfId="1" applyNumberFormat="1" applyFont="1" applyFill="1" applyBorder="1" applyAlignment="1">
      <alignment horizontal="center"/>
    </xf>
    <xf numFmtId="3" fontId="11" fillId="4" borderId="33" xfId="1" applyNumberFormat="1" applyFont="1" applyFill="1" applyBorder="1" applyAlignment="1">
      <alignment horizontal="center"/>
    </xf>
    <xf numFmtId="1" fontId="11" fillId="4" borderId="33" xfId="1" applyNumberFormat="1" applyFont="1" applyFill="1" applyBorder="1" applyAlignment="1">
      <alignment horizontal="center"/>
    </xf>
    <xf numFmtId="3" fontId="11" fillId="4" borderId="34" xfId="1" applyNumberFormat="1" applyFont="1" applyFill="1" applyBorder="1" applyAlignment="1">
      <alignment horizontal="center"/>
    </xf>
    <xf numFmtId="0" fontId="11" fillId="0" borderId="35" xfId="1" applyFont="1" applyBorder="1" applyAlignment="1">
      <alignment horizontal="left" wrapText="1"/>
    </xf>
    <xf numFmtId="0" fontId="11" fillId="0" borderId="36" xfId="1" applyFont="1" applyBorder="1" applyAlignment="1">
      <alignment horizontal="left" wrapText="1"/>
    </xf>
    <xf numFmtId="3" fontId="11" fillId="0" borderId="37" xfId="1" applyNumberFormat="1" applyFont="1" applyBorder="1" applyAlignment="1">
      <alignment horizontal="center"/>
    </xf>
    <xf numFmtId="3" fontId="11" fillId="2" borderId="11" xfId="1" applyNumberFormat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3" fontId="4" fillId="3" borderId="13" xfId="1" applyNumberFormat="1" applyFont="1" applyFill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9" xfId="1" applyFont="1" applyBorder="1" applyAlignment="1">
      <alignment horizontal="center"/>
    </xf>
    <xf numFmtId="0" fontId="11" fillId="0" borderId="40" xfId="1" applyFont="1" applyBorder="1" applyAlignment="1">
      <alignment horizontal="left" wrapText="1"/>
    </xf>
    <xf numFmtId="0" fontId="11" fillId="0" borderId="26" xfId="1" applyFont="1" applyBorder="1" applyAlignment="1">
      <alignment horizontal="left" wrapText="1"/>
    </xf>
    <xf numFmtId="3" fontId="11" fillId="0" borderId="26" xfId="1" applyNumberFormat="1" applyFont="1" applyBorder="1" applyAlignment="1">
      <alignment horizontal="center"/>
    </xf>
    <xf numFmtId="3" fontId="11" fillId="0" borderId="27" xfId="1" applyNumberFormat="1" applyFont="1" applyBorder="1" applyAlignment="1">
      <alignment horizontal="center"/>
    </xf>
    <xf numFmtId="0" fontId="11" fillId="0" borderId="14" xfId="1" applyFont="1" applyBorder="1" applyAlignment="1">
      <alignment horizontal="left" wrapText="1"/>
    </xf>
    <xf numFmtId="0" fontId="11" fillId="0" borderId="13" xfId="1" applyFont="1" applyBorder="1" applyAlignment="1">
      <alignment horizontal="left" wrapText="1"/>
    </xf>
    <xf numFmtId="0" fontId="7" fillId="0" borderId="41" xfId="1" applyFont="1" applyBorder="1" applyAlignment="1">
      <alignment horizontal="left"/>
    </xf>
    <xf numFmtId="0" fontId="7" fillId="0" borderId="33" xfId="1" applyFont="1" applyBorder="1" applyAlignment="1">
      <alignment horizontal="left"/>
    </xf>
    <xf numFmtId="3" fontId="7" fillId="0" borderId="33" xfId="1" applyNumberFormat="1" applyFont="1" applyBorder="1" applyAlignment="1">
      <alignment horizontal="center"/>
    </xf>
    <xf numFmtId="3" fontId="11" fillId="0" borderId="33" xfId="1" applyNumberFormat="1" applyFont="1" applyBorder="1" applyAlignment="1">
      <alignment horizontal="center"/>
    </xf>
    <xf numFmtId="3" fontId="7" fillId="0" borderId="34" xfId="1" applyNumberFormat="1" applyFont="1" applyBorder="1" applyAlignment="1">
      <alignment horizontal="center"/>
    </xf>
    <xf numFmtId="0" fontId="4" fillId="3" borderId="42" xfId="1" applyFont="1" applyFill="1" applyBorder="1" applyAlignment="1">
      <alignment horizontal="center"/>
    </xf>
    <xf numFmtId="0" fontId="4" fillId="3" borderId="43" xfId="1" applyFont="1" applyFill="1" applyBorder="1" applyAlignment="1">
      <alignment horizontal="center"/>
    </xf>
    <xf numFmtId="3" fontId="4" fillId="3" borderId="43" xfId="1" applyNumberFormat="1" applyFont="1" applyFill="1" applyBorder="1" applyAlignment="1">
      <alignment horizontal="center"/>
    </xf>
    <xf numFmtId="0" fontId="4" fillId="3" borderId="19" xfId="1" applyFont="1" applyFill="1" applyBorder="1" applyAlignment="1">
      <alignment horizontal="left"/>
    </xf>
    <xf numFmtId="0" fontId="4" fillId="3" borderId="20" xfId="1" applyFont="1" applyFill="1" applyBorder="1" applyAlignment="1">
      <alignment horizontal="left"/>
    </xf>
    <xf numFmtId="0" fontId="11" fillId="2" borderId="44" xfId="1" applyFont="1" applyFill="1" applyBorder="1" applyAlignment="1">
      <alignment horizontal="center" wrapText="1"/>
    </xf>
    <xf numFmtId="0" fontId="11" fillId="2" borderId="25" xfId="1" applyFont="1" applyFill="1" applyBorder="1" applyAlignment="1">
      <alignment horizontal="center" wrapText="1"/>
    </xf>
    <xf numFmtId="0" fontId="12" fillId="0" borderId="0" xfId="0" applyFont="1"/>
    <xf numFmtId="0" fontId="11" fillId="2" borderId="13" xfId="1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7" fillId="0" borderId="4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5" xfId="1" applyFont="1" applyBorder="1" applyAlignment="1"/>
    <xf numFmtId="0" fontId="7" fillId="0" borderId="21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A43" sqref="A43:XFD60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3" t="s">
        <v>0</v>
      </c>
    </row>
    <row r="2" spans="1:9" x14ac:dyDescent="0.3">
      <c r="A2" s="1"/>
      <c r="B2" s="1"/>
      <c r="C2" s="1"/>
      <c r="D2" s="1"/>
      <c r="E2" s="1"/>
      <c r="F2" s="2"/>
      <c r="G2" s="2"/>
      <c r="H2" s="2"/>
      <c r="I2" s="3" t="s">
        <v>1</v>
      </c>
    </row>
    <row r="3" spans="1:9" x14ac:dyDescent="0.3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 ht="15" thickBo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</row>
    <row r="5" spans="1:9" ht="48.6" thickBot="1" x14ac:dyDescent="0.35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</row>
    <row r="6" spans="1:9" x14ac:dyDescent="0.3">
      <c r="A6" s="9">
        <v>1</v>
      </c>
      <c r="B6" s="10"/>
      <c r="C6" s="11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</row>
    <row r="7" spans="1:9" x14ac:dyDescent="0.3">
      <c r="A7" s="14" t="s">
        <v>12</v>
      </c>
      <c r="B7" s="15"/>
      <c r="C7" s="15"/>
      <c r="D7" s="15"/>
      <c r="E7" s="15"/>
      <c r="F7" s="15"/>
      <c r="G7" s="15"/>
      <c r="H7" s="15"/>
      <c r="I7" s="16"/>
    </row>
    <row r="8" spans="1:9" x14ac:dyDescent="0.3">
      <c r="A8" s="17" t="s">
        <v>13</v>
      </c>
      <c r="B8" s="18"/>
      <c r="C8" s="19">
        <v>-466.68399999977555</v>
      </c>
      <c r="D8" s="20">
        <v>63231.500000000116</v>
      </c>
      <c r="E8" s="21">
        <v>360768.78</v>
      </c>
      <c r="F8" s="21">
        <v>361870.12</v>
      </c>
      <c r="G8" s="19">
        <v>356241.51</v>
      </c>
      <c r="H8" s="19">
        <f>C8+E8-F8</f>
        <v>-1568.023999999743</v>
      </c>
      <c r="I8" s="20">
        <f>D8+E8-G8</f>
        <v>67758.770000000135</v>
      </c>
    </row>
    <row r="9" spans="1:9" x14ac:dyDescent="0.3">
      <c r="A9" s="22"/>
      <c r="B9" s="23"/>
      <c r="C9" s="19"/>
      <c r="D9" s="24"/>
      <c r="E9" s="21"/>
      <c r="F9" s="21"/>
      <c r="G9" s="19"/>
      <c r="H9" s="19"/>
      <c r="I9" s="24"/>
    </row>
    <row r="10" spans="1:9" x14ac:dyDescent="0.3">
      <c r="A10" s="22" t="s">
        <v>14</v>
      </c>
      <c r="B10" s="23"/>
      <c r="C10" s="19">
        <v>-32972.45999999973</v>
      </c>
      <c r="D10" s="20">
        <v>48130.550000000221</v>
      </c>
      <c r="E10" s="25">
        <v>201038.4</v>
      </c>
      <c r="F10" s="26">
        <v>84533</v>
      </c>
      <c r="G10" s="19">
        <v>223948.04</v>
      </c>
      <c r="H10" s="19">
        <f>C10+E10-F10</f>
        <v>83532.940000000264</v>
      </c>
      <c r="I10" s="20">
        <f>D10+E10-G10</f>
        <v>25220.910000000207</v>
      </c>
    </row>
    <row r="11" spans="1:9" x14ac:dyDescent="0.3">
      <c r="A11" s="27"/>
      <c r="B11" s="28"/>
      <c r="C11" s="29"/>
      <c r="D11" s="30"/>
      <c r="E11" s="31"/>
      <c r="F11" s="31"/>
      <c r="G11" s="29"/>
      <c r="H11" s="29"/>
      <c r="I11" s="30"/>
    </row>
    <row r="12" spans="1:9" x14ac:dyDescent="0.3">
      <c r="A12" s="32" t="s">
        <v>15</v>
      </c>
      <c r="B12" s="33"/>
      <c r="C12" s="19">
        <v>-9.2600000000238651</v>
      </c>
      <c r="D12" s="20">
        <v>11209.489999999954</v>
      </c>
      <c r="E12" s="25">
        <v>63873.54</v>
      </c>
      <c r="F12" s="25">
        <v>63873.54</v>
      </c>
      <c r="G12" s="19">
        <v>62512.97</v>
      </c>
      <c r="H12" s="19">
        <f>C12+E12-F12</f>
        <v>-9.2600000000238651</v>
      </c>
      <c r="I12" s="20">
        <f>D12+E12-G12</f>
        <v>12570.059999999954</v>
      </c>
    </row>
    <row r="13" spans="1:9" x14ac:dyDescent="0.3">
      <c r="A13" s="27"/>
      <c r="B13" s="28"/>
      <c r="C13" s="29"/>
      <c r="D13" s="34"/>
      <c r="E13" s="31"/>
      <c r="F13" s="31"/>
      <c r="G13" s="29"/>
      <c r="H13" s="19"/>
      <c r="I13" s="20"/>
    </row>
    <row r="14" spans="1:9" x14ac:dyDescent="0.3">
      <c r="A14" s="32" t="s">
        <v>16</v>
      </c>
      <c r="B14" s="33"/>
      <c r="C14" s="35">
        <f>-425.2</f>
        <v>-425.2</v>
      </c>
      <c r="D14" s="20">
        <v>-452.40000000000146</v>
      </c>
      <c r="E14" s="25">
        <v>0</v>
      </c>
      <c r="F14" s="25"/>
      <c r="G14" s="19">
        <v>144.55000000000001</v>
      </c>
      <c r="H14" s="19">
        <f>C14+E14-F14</f>
        <v>-425.2</v>
      </c>
      <c r="I14" s="20">
        <f>D14+E14-G14</f>
        <v>-596.95000000000141</v>
      </c>
    </row>
    <row r="15" spans="1:9" x14ac:dyDescent="0.3">
      <c r="A15" s="32"/>
      <c r="B15" s="33"/>
      <c r="C15" s="35"/>
      <c r="D15" s="20"/>
      <c r="E15" s="25"/>
      <c r="F15" s="25"/>
      <c r="G15" s="19"/>
      <c r="H15" s="19"/>
      <c r="I15" s="20"/>
    </row>
    <row r="16" spans="1:9" x14ac:dyDescent="0.3">
      <c r="A16" s="32" t="s">
        <v>17</v>
      </c>
      <c r="B16" s="33"/>
      <c r="C16" s="35">
        <v>-343.54000000003981</v>
      </c>
      <c r="D16" s="20">
        <v>-343.53999999999814</v>
      </c>
      <c r="E16" s="25">
        <v>0</v>
      </c>
      <c r="F16" s="25"/>
      <c r="G16" s="19">
        <v>109.28</v>
      </c>
      <c r="H16" s="19">
        <f>C16+E16-F16</f>
        <v>-343.54000000003981</v>
      </c>
      <c r="I16" s="20">
        <f>D16+E16-G16</f>
        <v>-452.81999999999812</v>
      </c>
    </row>
    <row r="17" spans="1:9" x14ac:dyDescent="0.3">
      <c r="A17" s="32"/>
      <c r="B17" s="33"/>
      <c r="C17" s="35"/>
      <c r="D17" s="20"/>
      <c r="E17" s="25"/>
      <c r="F17" s="25"/>
      <c r="G17" s="19"/>
      <c r="H17" s="19"/>
      <c r="I17" s="20"/>
    </row>
    <row r="18" spans="1:9" x14ac:dyDescent="0.3">
      <c r="A18" s="32" t="s">
        <v>18</v>
      </c>
      <c r="B18" s="33"/>
      <c r="C18" s="35">
        <v>-0.30000000002473826</v>
      </c>
      <c r="D18" s="20">
        <v>8375.8800000000156</v>
      </c>
      <c r="E18" s="25">
        <v>32548.6</v>
      </c>
      <c r="F18" s="25">
        <v>32548.6</v>
      </c>
      <c r="G18" s="19">
        <v>30788.67</v>
      </c>
      <c r="H18" s="19">
        <f>C18+E18-F18</f>
        <v>-0.30000000002473826</v>
      </c>
      <c r="I18" s="20">
        <f>D18+E18-G18</f>
        <v>10135.810000000012</v>
      </c>
    </row>
    <row r="19" spans="1:9" x14ac:dyDescent="0.3">
      <c r="A19" s="32"/>
      <c r="B19" s="33"/>
      <c r="C19" s="35"/>
      <c r="D19" s="20"/>
      <c r="E19" s="25"/>
      <c r="F19" s="25"/>
      <c r="G19" s="19"/>
      <c r="H19" s="19"/>
      <c r="I19" s="20"/>
    </row>
    <row r="20" spans="1:9" x14ac:dyDescent="0.3">
      <c r="A20" s="32" t="s">
        <v>19</v>
      </c>
      <c r="B20" s="36"/>
      <c r="C20" s="19">
        <v>0</v>
      </c>
      <c r="D20" s="37">
        <v>0</v>
      </c>
      <c r="E20" s="35"/>
      <c r="F20" s="35"/>
      <c r="G20" s="35"/>
      <c r="H20" s="35">
        <f>C20+E20-F20</f>
        <v>0</v>
      </c>
      <c r="I20" s="38">
        <f>D20+E20-G20</f>
        <v>0</v>
      </c>
    </row>
    <row r="21" spans="1:9" ht="15" thickBot="1" x14ac:dyDescent="0.35">
      <c r="A21" s="39"/>
      <c r="B21" s="40"/>
      <c r="C21" s="41"/>
      <c r="D21" s="42"/>
      <c r="E21" s="43"/>
      <c r="F21" s="43"/>
      <c r="G21" s="41"/>
      <c r="H21" s="41"/>
      <c r="I21" s="42"/>
    </row>
    <row r="22" spans="1:9" ht="15" thickBot="1" x14ac:dyDescent="0.35">
      <c r="A22" s="44" t="s">
        <v>20</v>
      </c>
      <c r="B22" s="45"/>
      <c r="C22" s="46">
        <f>C8+C10+C12+C14+C16+C18+C20</f>
        <v>-34217.443999999588</v>
      </c>
      <c r="D22" s="46">
        <f t="shared" ref="D22:I22" si="0">D8+D10+D12+D14+D16+D18+D20</f>
        <v>130151.48000000033</v>
      </c>
      <c r="E22" s="46">
        <f t="shared" si="0"/>
        <v>658229.32000000007</v>
      </c>
      <c r="F22" s="46">
        <f t="shared" si="0"/>
        <v>542825.26</v>
      </c>
      <c r="G22" s="46">
        <f t="shared" si="0"/>
        <v>673745.02000000014</v>
      </c>
      <c r="H22" s="46">
        <f t="shared" si="0"/>
        <v>81186.616000000446</v>
      </c>
      <c r="I22" s="46">
        <f t="shared" si="0"/>
        <v>114635.78000000032</v>
      </c>
    </row>
    <row r="23" spans="1:9" ht="15" thickBot="1" x14ac:dyDescent="0.35">
      <c r="A23" s="47"/>
      <c r="B23" s="48"/>
      <c r="C23" s="49"/>
      <c r="D23" s="49"/>
      <c r="E23" s="49"/>
      <c r="F23" s="49"/>
      <c r="G23" s="49"/>
      <c r="H23" s="49"/>
      <c r="I23" s="50"/>
    </row>
    <row r="24" spans="1:9" ht="29.25" customHeight="1" x14ac:dyDescent="0.3">
      <c r="A24" s="51" t="s">
        <v>21</v>
      </c>
      <c r="B24" s="52"/>
      <c r="C24" s="53">
        <v>1563786.6400000001</v>
      </c>
      <c r="D24" s="54">
        <v>45143.259999999951</v>
      </c>
      <c r="E24" s="55">
        <f>SUM(E25:E27)</f>
        <v>255649.98000000004</v>
      </c>
      <c r="F24" s="55">
        <f>SUM(F25:F27)</f>
        <v>0</v>
      </c>
      <c r="G24" s="54">
        <f>SUM(G25:G27)</f>
        <v>254605.19000000003</v>
      </c>
      <c r="H24" s="56">
        <f>C24+E24-F24</f>
        <v>1819436.62</v>
      </c>
      <c r="I24" s="56">
        <f>D24+E24-G24</f>
        <v>46188.049999999959</v>
      </c>
    </row>
    <row r="25" spans="1:9" ht="29.25" hidden="1" customHeight="1" thickBot="1" x14ac:dyDescent="0.3">
      <c r="A25" s="57" t="s">
        <v>22</v>
      </c>
      <c r="B25" s="58"/>
      <c r="C25" s="59">
        <v>605860.78</v>
      </c>
      <c r="D25" s="60">
        <v>44322.009999999951</v>
      </c>
      <c r="E25" s="61">
        <v>244708.42</v>
      </c>
      <c r="F25" s="61"/>
      <c r="G25" s="60">
        <v>242842.38</v>
      </c>
      <c r="H25" s="60">
        <f>C25+E25-F25</f>
        <v>850569.20000000007</v>
      </c>
      <c r="I25" s="62">
        <f>D25+E25-G25</f>
        <v>46188.04999999993</v>
      </c>
    </row>
    <row r="26" spans="1:9" ht="29.25" hidden="1" customHeight="1" x14ac:dyDescent="0.3">
      <c r="A26" s="63" t="s">
        <v>23</v>
      </c>
      <c r="B26" s="64"/>
      <c r="C26" s="65"/>
      <c r="D26" s="66">
        <v>0</v>
      </c>
      <c r="E26" s="67">
        <v>61.64</v>
      </c>
      <c r="F26" s="67"/>
      <c r="G26" s="66">
        <v>61.64</v>
      </c>
      <c r="H26" s="60"/>
      <c r="I26" s="62">
        <f>D26+E26-G26</f>
        <v>0</v>
      </c>
    </row>
    <row r="27" spans="1:9" ht="29.25" hidden="1" customHeight="1" thickBot="1" x14ac:dyDescent="0.35">
      <c r="A27" s="68" t="s">
        <v>24</v>
      </c>
      <c r="B27" s="69"/>
      <c r="C27" s="70">
        <v>26726.760000000002</v>
      </c>
      <c r="D27" s="71">
        <v>821.25</v>
      </c>
      <c r="E27" s="72">
        <f>906.66*12</f>
        <v>10879.92</v>
      </c>
      <c r="F27" s="72"/>
      <c r="G27" s="71">
        <f>906.66*12+821.25</f>
        <v>11701.17</v>
      </c>
      <c r="H27" s="71">
        <f>C27+E27-F27</f>
        <v>37606.68</v>
      </c>
      <c r="I27" s="73">
        <f>D27+E27-G27</f>
        <v>0</v>
      </c>
    </row>
    <row r="28" spans="1:9" ht="29.25" customHeight="1" thickBot="1" x14ac:dyDescent="0.35">
      <c r="A28" s="74" t="s">
        <v>25</v>
      </c>
      <c r="B28" s="75"/>
      <c r="C28" s="76">
        <v>70448.19</v>
      </c>
      <c r="D28" s="19"/>
      <c r="E28" s="19"/>
      <c r="F28" s="21"/>
      <c r="G28" s="19"/>
      <c r="H28" s="77">
        <f>C28+E28</f>
        <v>70448.19</v>
      </c>
      <c r="I28" s="77"/>
    </row>
    <row r="29" spans="1:9" x14ac:dyDescent="0.3">
      <c r="A29" s="78" t="s">
        <v>20</v>
      </c>
      <c r="B29" s="79"/>
      <c r="C29" s="80">
        <f t="shared" ref="C29:G29" si="1">C24+C28</f>
        <v>1634234.83</v>
      </c>
      <c r="D29" s="80">
        <f t="shared" si="1"/>
        <v>45143.259999999951</v>
      </c>
      <c r="E29" s="80">
        <f t="shared" si="1"/>
        <v>255649.98000000004</v>
      </c>
      <c r="F29" s="80">
        <f t="shared" si="1"/>
        <v>0</v>
      </c>
      <c r="G29" s="80">
        <f t="shared" si="1"/>
        <v>254605.19000000003</v>
      </c>
      <c r="H29" s="80">
        <f>H24+H28</f>
        <v>1889884.81</v>
      </c>
      <c r="I29" s="80">
        <f>I24</f>
        <v>46188.049999999959</v>
      </c>
    </row>
    <row r="30" spans="1:9" ht="15" thickBot="1" x14ac:dyDescent="0.35">
      <c r="A30" s="81"/>
      <c r="B30" s="82"/>
      <c r="C30" s="82"/>
      <c r="D30" s="82"/>
      <c r="E30" s="82"/>
      <c r="F30" s="82"/>
      <c r="G30" s="82"/>
      <c r="H30" s="82"/>
      <c r="I30" s="83"/>
    </row>
    <row r="31" spans="1:9" x14ac:dyDescent="0.3">
      <c r="A31" s="84" t="s">
        <v>26</v>
      </c>
      <c r="B31" s="85"/>
      <c r="C31" s="86">
        <v>-5920.4900000000061</v>
      </c>
      <c r="D31" s="86">
        <v>221.52000000002698</v>
      </c>
      <c r="E31" s="86"/>
      <c r="F31" s="86"/>
      <c r="G31" s="86">
        <v>202.79</v>
      </c>
      <c r="H31" s="86">
        <f>C31+E31-F31</f>
        <v>-5920.4900000000061</v>
      </c>
      <c r="I31" s="87">
        <f>D31+E31-G31</f>
        <v>18.73000000002699</v>
      </c>
    </row>
    <row r="32" spans="1:9" x14ac:dyDescent="0.3">
      <c r="A32" s="88" t="s">
        <v>27</v>
      </c>
      <c r="B32" s="89"/>
      <c r="C32" s="35">
        <v>-14028.800000000032</v>
      </c>
      <c r="D32" s="35">
        <v>141.870000000001</v>
      </c>
      <c r="E32" s="35"/>
      <c r="F32" s="35"/>
      <c r="G32" s="35">
        <v>130.36000000000001</v>
      </c>
      <c r="H32" s="35">
        <f>C32+E32-F32</f>
        <v>-14028.800000000032</v>
      </c>
      <c r="I32" s="20">
        <f>D32+E32-G32</f>
        <v>11.510000000000986</v>
      </c>
    </row>
    <row r="33" spans="1:9" x14ac:dyDescent="0.3">
      <c r="A33" s="32" t="s">
        <v>28</v>
      </c>
      <c r="B33" s="36"/>
      <c r="C33" s="35">
        <v>-22172.880000000005</v>
      </c>
      <c r="D33" s="35">
        <v>0.23999999988882337</v>
      </c>
      <c r="E33" s="35"/>
      <c r="F33" s="35"/>
      <c r="G33" s="35">
        <v>0</v>
      </c>
      <c r="H33" s="35">
        <f>C33+E33-F33</f>
        <v>-22172.880000000005</v>
      </c>
      <c r="I33" s="20">
        <f>D33+E33-G33</f>
        <v>0.23999999988882337</v>
      </c>
    </row>
    <row r="34" spans="1:9" x14ac:dyDescent="0.3">
      <c r="A34" s="32" t="s">
        <v>29</v>
      </c>
      <c r="B34" s="36"/>
      <c r="C34" s="35">
        <v>0</v>
      </c>
      <c r="D34" s="35">
        <v>3.2969182939268649E-12</v>
      </c>
      <c r="E34" s="35"/>
      <c r="F34" s="35"/>
      <c r="G34" s="35"/>
      <c r="H34" s="35">
        <f>C34+E34-F34</f>
        <v>0</v>
      </c>
      <c r="I34" s="20">
        <f>D34+E34-G34</f>
        <v>3.2969182939268649E-12</v>
      </c>
    </row>
    <row r="35" spans="1:9" ht="15" thickBot="1" x14ac:dyDescent="0.35">
      <c r="A35" s="90"/>
      <c r="B35" s="91"/>
      <c r="C35" s="92">
        <v>0</v>
      </c>
      <c r="D35" s="92"/>
      <c r="E35" s="92"/>
      <c r="F35" s="92"/>
      <c r="G35" s="92"/>
      <c r="H35" s="93">
        <f>C35+E35-F35</f>
        <v>0</v>
      </c>
      <c r="I35" s="94"/>
    </row>
    <row r="36" spans="1:9" ht="15" thickBot="1" x14ac:dyDescent="0.35">
      <c r="A36" s="95" t="s">
        <v>20</v>
      </c>
      <c r="B36" s="96"/>
      <c r="C36" s="97">
        <f>C31+C32+C33+C34</f>
        <v>-42122.170000000042</v>
      </c>
      <c r="D36" s="97">
        <f t="shared" ref="D36:I36" si="2">D31+D32+D33+D34</f>
        <v>363.62999999992007</v>
      </c>
      <c r="E36" s="97">
        <f t="shared" si="2"/>
        <v>0</v>
      </c>
      <c r="F36" s="97">
        <f t="shared" si="2"/>
        <v>0</v>
      </c>
      <c r="G36" s="97">
        <f t="shared" si="2"/>
        <v>333.15</v>
      </c>
      <c r="H36" s="97">
        <f t="shared" si="2"/>
        <v>-42122.170000000042</v>
      </c>
      <c r="I36" s="97">
        <f t="shared" si="2"/>
        <v>30.479999999920096</v>
      </c>
    </row>
    <row r="37" spans="1:9" ht="15" thickBot="1" x14ac:dyDescent="0.35">
      <c r="A37" s="98" t="s">
        <v>30</v>
      </c>
      <c r="B37" s="99"/>
      <c r="C37" s="46">
        <f>C22+C29+C36</f>
        <v>1557895.2160000005</v>
      </c>
      <c r="D37" s="46">
        <f t="shared" ref="D37:I37" si="3">D22+D29+D36</f>
        <v>175658.3700000002</v>
      </c>
      <c r="E37" s="46">
        <f t="shared" si="3"/>
        <v>913879.3</v>
      </c>
      <c r="F37" s="46">
        <f t="shared" si="3"/>
        <v>542825.26</v>
      </c>
      <c r="G37" s="46">
        <f t="shared" si="3"/>
        <v>928683.36000000022</v>
      </c>
      <c r="H37" s="46">
        <f t="shared" si="3"/>
        <v>1928949.2560000005</v>
      </c>
      <c r="I37" s="46">
        <f t="shared" si="3"/>
        <v>160854.3100000002</v>
      </c>
    </row>
    <row r="38" spans="1:9" s="102" customFormat="1" x14ac:dyDescent="0.3">
      <c r="A38" s="100" t="s">
        <v>31</v>
      </c>
      <c r="B38" s="101"/>
      <c r="C38" s="37">
        <f>C39</f>
        <v>0</v>
      </c>
      <c r="D38" s="37"/>
      <c r="E38" s="37"/>
      <c r="F38" s="37"/>
      <c r="G38" s="37"/>
      <c r="H38" s="37">
        <f>H39</f>
        <v>0</v>
      </c>
      <c r="I38" s="37">
        <f>D38+E38-G38</f>
        <v>0</v>
      </c>
    </row>
    <row r="39" spans="1:9" s="102" customFormat="1" x14ac:dyDescent="0.3">
      <c r="A39" s="103"/>
      <c r="B39" s="104"/>
      <c r="C39" s="37"/>
      <c r="D39" s="37"/>
      <c r="E39" s="37"/>
      <c r="F39" s="37"/>
      <c r="G39" s="37"/>
      <c r="H39" s="35"/>
      <c r="I39" s="37"/>
    </row>
    <row r="40" spans="1:9" ht="15" thickBot="1" x14ac:dyDescent="0.35">
      <c r="A40" s="103"/>
      <c r="B40" s="104"/>
      <c r="C40" s="37"/>
      <c r="D40" s="37"/>
      <c r="E40" s="37"/>
      <c r="F40" s="37"/>
      <c r="G40" s="37"/>
      <c r="H40" s="35"/>
      <c r="I40" s="37"/>
    </row>
    <row r="41" spans="1:9" ht="15" thickBot="1" x14ac:dyDescent="0.35">
      <c r="A41" s="98" t="s">
        <v>32</v>
      </c>
      <c r="B41" s="99"/>
      <c r="C41" s="46">
        <f>C37+C38</f>
        <v>1557895.2160000005</v>
      </c>
      <c r="D41" s="46">
        <f t="shared" ref="D41:I41" si="4">D37+D38</f>
        <v>175658.3700000002</v>
      </c>
      <c r="E41" s="46">
        <f t="shared" si="4"/>
        <v>913879.3</v>
      </c>
      <c r="F41" s="46">
        <f t="shared" si="4"/>
        <v>542825.26</v>
      </c>
      <c r="G41" s="46">
        <f t="shared" si="4"/>
        <v>928683.36000000022</v>
      </c>
      <c r="H41" s="46">
        <f t="shared" si="4"/>
        <v>1928949.2560000005</v>
      </c>
      <c r="I41" s="46">
        <f t="shared" si="4"/>
        <v>160854.3100000002</v>
      </c>
    </row>
    <row r="42" spans="1:9" x14ac:dyDescent="0.3">
      <c r="A42" s="105"/>
      <c r="B42" s="106"/>
      <c r="C42" s="107"/>
      <c r="D42" s="107"/>
      <c r="E42" s="107"/>
      <c r="F42" s="107"/>
      <c r="G42" s="107"/>
      <c r="H42" s="107"/>
      <c r="I42" s="108"/>
    </row>
  </sheetData>
  <mergeCells count="39">
    <mergeCell ref="A40:B40"/>
    <mergeCell ref="A41:B41"/>
    <mergeCell ref="A42:I42"/>
    <mergeCell ref="A34:B34"/>
    <mergeCell ref="A35:B35"/>
    <mergeCell ref="A36:B36"/>
    <mergeCell ref="A37:B37"/>
    <mergeCell ref="A38:B38"/>
    <mergeCell ref="A39:B39"/>
    <mergeCell ref="A28:B28"/>
    <mergeCell ref="A29:B29"/>
    <mergeCell ref="A30:I30"/>
    <mergeCell ref="A31:B31"/>
    <mergeCell ref="A32:B32"/>
    <mergeCell ref="A33:B33"/>
    <mergeCell ref="A21:B21"/>
    <mergeCell ref="A22:B22"/>
    <mergeCell ref="A24:B24"/>
    <mergeCell ref="A25:B25"/>
    <mergeCell ref="A26:B26"/>
    <mergeCell ref="A27:B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2026-02-26T08:59:31Z</dcterms:created>
  <dcterms:modified xsi:type="dcterms:W3CDTF">2026-02-26T09:00:37Z</dcterms:modified>
</cp:coreProperties>
</file>