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F38" i="1"/>
  <c r="E38"/>
  <c r="I36"/>
  <c r="I35"/>
  <c r="H35"/>
  <c r="F35"/>
  <c r="G34"/>
  <c r="C34"/>
  <c r="H33"/>
  <c r="G33"/>
  <c r="G38" s="1"/>
  <c r="F33"/>
  <c r="E33"/>
  <c r="D33"/>
  <c r="D38" s="1"/>
  <c r="C33"/>
  <c r="C38" s="1"/>
  <c r="K32"/>
  <c r="H32"/>
  <c r="K31"/>
  <c r="I31"/>
  <c r="H31"/>
  <c r="J30"/>
  <c r="K30" s="1"/>
  <c r="I30"/>
  <c r="H30"/>
  <c r="J29"/>
  <c r="K29" s="1"/>
  <c r="I29"/>
  <c r="H29"/>
  <c r="J28"/>
  <c r="K28" s="1"/>
  <c r="K33" s="1"/>
  <c r="I28"/>
  <c r="I33" s="1"/>
  <c r="H28"/>
  <c r="K25"/>
  <c r="I25"/>
  <c r="G25"/>
  <c r="E25"/>
  <c r="E34" s="1"/>
  <c r="D25"/>
  <c r="C25"/>
  <c r="H24"/>
  <c r="I23"/>
  <c r="F23"/>
  <c r="H23" s="1"/>
  <c r="H25" s="1"/>
  <c r="J22"/>
  <c r="G22"/>
  <c r="F22"/>
  <c r="E22"/>
  <c r="D22"/>
  <c r="D34" s="1"/>
  <c r="C22"/>
  <c r="K20"/>
  <c r="I20"/>
  <c r="H20"/>
  <c r="K18"/>
  <c r="I18"/>
  <c r="H18"/>
  <c r="K16"/>
  <c r="I16"/>
  <c r="H16"/>
  <c r="K14"/>
  <c r="I14"/>
  <c r="H14"/>
  <c r="K12"/>
  <c r="I12"/>
  <c r="H12"/>
  <c r="H22" s="1"/>
  <c r="H34" s="1"/>
  <c r="K10"/>
  <c r="I10"/>
  <c r="H10"/>
  <c r="K8"/>
  <c r="K22" s="1"/>
  <c r="I8"/>
  <c r="I22" s="1"/>
  <c r="I34" s="1"/>
  <c r="H8"/>
  <c r="K34" l="1"/>
  <c r="K36" s="1"/>
  <c r="K37" s="1"/>
  <c r="I38"/>
  <c r="H38"/>
  <c r="F25"/>
  <c r="F34" s="1"/>
  <c r="J23"/>
  <c r="J25" s="1"/>
  <c r="J33"/>
  <c r="J34" l="1"/>
  <c r="J36" s="1"/>
  <c r="J37" s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<sst xmlns="http://schemas.openxmlformats.org/spreadsheetml/2006/main" count="36" uniqueCount="34">
  <si>
    <t>Информация о состоянии лицевого счета  д.№ 13 по ул.Победы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</si>
  <si>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</si>
  <si>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</si>
  <si>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</si>
  <si>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</si>
  <si>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</si>
  <si>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</si>
  <si>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</si>
  <si>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</si>
  <si>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</si>
  <si>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</si>
  <si>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</si>
  <si>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</si>
  <si>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</si>
  <si>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</si>
  <si>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</si>
  <si>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</si>
  <si>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</si>
  <si>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</si>
  <si>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</si>
  <si>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</si>
  <si>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</si>
  <si>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</si>
  <si>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</si>
  <si>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осн.деят</t>
  </si>
  <si>
    <t>ЗАО "ТТК"</t>
  </si>
  <si>
    <t>ВСЕГО</t>
  </si>
  <si>
    <t>УТВЕРЖДАЮ</t>
  </si>
  <si>
    <t>Директор ООО УК "Эталон" _____________________Н.К.Дмитриева</t>
  </si>
  <si>
    <t>за период 01.01.2021-31.12.2021  (Управление)</t>
  </si>
  <si>
    <t>Обслуживаемая площадь  - 3344,9 кв.м.</t>
  </si>
  <si>
    <t>Доходы и расходы от размещения средств на счете (проценты и комиссии)</t>
  </si>
  <si>
    <t xml:space="preserve">Доходы от использования общего имущества </t>
  </si>
  <si>
    <t>"ТТК-связь"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</si>
</sst>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6" applyNumberFormat="0" applyAlignment="0" applyProtection="0"/>
    <xf numFmtId="0" fontId="16" fillId="23" borderId="37" applyNumberFormat="0" applyAlignment="0" applyProtection="0"/>
    <xf numFmtId="0" fontId="17" fillId="23" borderId="36" applyNumberFormat="0" applyAlignment="0" applyProtection="0"/>
    <xf numFmtId="16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4" borderId="42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3" fontId="10" fillId="0" borderId="12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3" fontId="10" fillId="2" borderId="9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3" fontId="10" fillId="0" borderId="13" xfId="1" applyNumberFormat="1" applyFont="1" applyBorder="1" applyAlignment="1">
      <alignment horizontal="center"/>
    </xf>
    <xf numFmtId="3" fontId="10" fillId="2" borderId="13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10" fillId="0" borderId="0" xfId="1" applyFont="1"/>
    <xf numFmtId="3" fontId="6" fillId="0" borderId="9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0" fontId="11" fillId="0" borderId="0" xfId="0" applyFont="1"/>
    <xf numFmtId="3" fontId="3" fillId="3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3" fontId="3" fillId="4" borderId="20" xfId="1" applyNumberFormat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0" fontId="1" fillId="4" borderId="0" xfId="1" applyFill="1"/>
    <xf numFmtId="0" fontId="0" fillId="4" borderId="0" xfId="0" applyFill="1"/>
    <xf numFmtId="3" fontId="3" fillId="2" borderId="22" xfId="1" applyNumberFormat="1" applyFont="1" applyFill="1" applyBorder="1" applyAlignment="1">
      <alignment horizontal="center"/>
    </xf>
    <xf numFmtId="3" fontId="10" fillId="0" borderId="25" xfId="1" applyNumberFormat="1" applyFont="1" applyBorder="1" applyAlignment="1">
      <alignment horizontal="center"/>
    </xf>
    <xf numFmtId="3" fontId="10" fillId="0" borderId="26" xfId="1" applyNumberFormat="1" applyFont="1" applyBorder="1" applyAlignment="1">
      <alignment horizontal="center"/>
    </xf>
    <xf numFmtId="3" fontId="10" fillId="2" borderId="26" xfId="1" applyNumberFormat="1" applyFont="1" applyFill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3" fontId="10" fillId="0" borderId="28" xfId="1" applyNumberFormat="1" applyFont="1" applyBorder="1" applyAlignment="1">
      <alignment horizontal="center"/>
    </xf>
    <xf numFmtId="3" fontId="6" fillId="0" borderId="29" xfId="1" applyNumberFormat="1" applyFont="1" applyBorder="1" applyAlignment="1">
      <alignment horizontal="center"/>
    </xf>
    <xf numFmtId="3" fontId="3" fillId="3" borderId="31" xfId="1" applyNumberFormat="1" applyFont="1" applyFill="1" applyBorder="1" applyAlignment="1">
      <alignment horizontal="center"/>
    </xf>
    <xf numFmtId="3" fontId="3" fillId="3" borderId="32" xfId="1" applyNumberFormat="1" applyFont="1" applyFill="1" applyBorder="1" applyAlignment="1">
      <alignment horizontal="center"/>
    </xf>
    <xf numFmtId="3" fontId="3" fillId="3" borderId="16" xfId="1" applyNumberFormat="1" applyFont="1" applyFill="1" applyBorder="1" applyAlignment="1">
      <alignment horizontal="center"/>
    </xf>
    <xf numFmtId="3" fontId="10" fillId="4" borderId="12" xfId="1" applyNumberFormat="1" applyFont="1" applyFill="1" applyBorder="1" applyAlignment="1">
      <alignment horizontal="center"/>
    </xf>
    <xf numFmtId="3" fontId="6" fillId="2" borderId="29" xfId="1" applyNumberFormat="1" applyFont="1" applyFill="1" applyBorder="1" applyAlignment="1">
      <alignment horizontal="center"/>
    </xf>
    <xf numFmtId="0" fontId="12" fillId="0" borderId="0" xfId="0" applyFont="1"/>
    <xf numFmtId="3" fontId="10" fillId="4" borderId="9" xfId="1" applyNumberFormat="1" applyFont="1" applyFill="1" applyBorder="1" applyAlignment="1">
      <alignment horizontal="center"/>
    </xf>
    <xf numFmtId="3" fontId="3" fillId="2" borderId="33" xfId="1" applyNumberFormat="1" applyFont="1" applyFill="1" applyBorder="1" applyAlignment="1">
      <alignment horizontal="center"/>
    </xf>
    <xf numFmtId="3" fontId="3" fillId="3" borderId="34" xfId="1" applyNumberFormat="1" applyFont="1" applyFill="1" applyBorder="1" applyAlignment="1">
      <alignment horizontal="center"/>
    </xf>
    <xf numFmtId="0" fontId="11" fillId="2" borderId="0" xfId="0" applyFont="1" applyFill="1"/>
    <xf numFmtId="0" fontId="4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3" fillId="3" borderId="15" xfId="1" applyFont="1" applyFill="1" applyBorder="1" applyAlignment="1">
      <alignment horizontal="center"/>
    </xf>
    <xf numFmtId="0" fontId="3" fillId="3" borderId="32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10" fillId="0" borderId="17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0" fontId="3" fillId="3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10" fillId="0" borderId="23" xfId="1" applyFont="1" applyBorder="1" applyAlignment="1">
      <alignment horizontal="left" wrapText="1"/>
    </xf>
    <xf numFmtId="0" fontId="10" fillId="0" borderId="24" xfId="1" applyFont="1" applyBorder="1" applyAlignment="1">
      <alignment horizontal="left" wrapText="1"/>
    </xf>
    <xf numFmtId="0" fontId="10" fillId="0" borderId="6" xfId="1" applyFont="1" applyBorder="1" applyAlignment="1">
      <alignment horizontal="left" wrapText="1"/>
    </xf>
    <xf numFmtId="0" fontId="6" fillId="0" borderId="27" xfId="1" applyFont="1" applyBorder="1" applyAlignment="1">
      <alignment horizontal="left"/>
    </xf>
    <xf numFmtId="0" fontId="6" fillId="0" borderId="28" xfId="1" applyFont="1" applyBorder="1" applyAlignment="1">
      <alignment horizontal="left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4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3" fillId="3" borderId="34" xfId="1" applyFont="1" applyFill="1" applyBorder="1" applyAlignment="1">
      <alignment horizontal="left"/>
    </xf>
    <xf numFmtId="0" fontId="3" fillId="3" borderId="35" xfId="1" applyFont="1" applyFill="1" applyBorder="1" applyAlignment="1">
      <alignment horizontal="left"/>
    </xf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1" fontId="10" fillId="0" borderId="9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 wrapText="1"/>
    </xf>
    <xf numFmtId="3" fontId="2" fillId="0" borderId="0" xfId="1" applyNumberFormat="1" applyFont="1"/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2" xfId="1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39"/>
  <sheetViews>
    <sheetView tabSelected="1" workbookViewId="0">
      <selection activeCell="A4" sqref="A4:I4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1" width="19.140625" style="54" hidden="1" customWidth="1"/>
  </cols>
  <sheetData>
    <row r="1" spans="1:14">
      <c r="A1" s="1"/>
      <c r="B1" s="1"/>
      <c r="C1" s="1"/>
      <c r="D1" s="1"/>
      <c r="E1" s="1"/>
      <c r="F1" s="2"/>
      <c r="G1" s="2"/>
      <c r="H1" s="2"/>
      <c r="I1" s="96" t="s">
        <v>27</v>
      </c>
      <c r="J1" s="97"/>
      <c r="K1" s="97"/>
      <c r="L1" s="1"/>
      <c r="M1" s="1"/>
      <c r="N1" s="1"/>
    </row>
    <row r="2" spans="1:14">
      <c r="A2" s="1"/>
      <c r="B2" s="1"/>
      <c r="C2" s="1"/>
      <c r="D2" s="1"/>
      <c r="E2" s="1"/>
      <c r="F2" s="2"/>
      <c r="G2" s="2"/>
      <c r="H2" s="2"/>
      <c r="I2" s="96" t="s">
        <v>28</v>
      </c>
      <c r="J2" s="97"/>
      <c r="K2" s="97"/>
      <c r="L2" s="1"/>
      <c r="M2" s="1"/>
      <c r="N2" s="1"/>
    </row>
    <row r="3" spans="1:14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3"/>
      <c r="K3" s="3"/>
      <c r="L3" s="1"/>
      <c r="M3" s="1"/>
      <c r="N3" s="1"/>
    </row>
    <row r="4" spans="1:14" ht="15.75" thickBot="1">
      <c r="A4" s="58" t="s">
        <v>29</v>
      </c>
      <c r="B4" s="58"/>
      <c r="C4" s="58"/>
      <c r="D4" s="58"/>
      <c r="E4" s="58"/>
      <c r="F4" s="58"/>
      <c r="G4" s="58"/>
      <c r="H4" s="58"/>
      <c r="I4" s="58"/>
      <c r="J4" s="3"/>
      <c r="K4" s="3"/>
      <c r="L4" s="1"/>
      <c r="M4" s="1"/>
      <c r="N4" s="1"/>
    </row>
    <row r="5" spans="1:14" ht="54.75" thickBot="1">
      <c r="A5" s="59" t="s">
        <v>1</v>
      </c>
      <c r="B5" s="60"/>
      <c r="C5" s="55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4" t="s">
        <v>8</v>
      </c>
      <c r="J5" s="5" t="s">
        <v>9</v>
      </c>
      <c r="K5" s="5" t="s">
        <v>10</v>
      </c>
      <c r="L5" s="6"/>
      <c r="M5" s="1"/>
      <c r="N5" s="1"/>
    </row>
    <row r="6" spans="1:14">
      <c r="A6" s="61">
        <v>1</v>
      </c>
      <c r="B6" s="62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10">
        <v>8</v>
      </c>
      <c r="K6" s="10">
        <v>8</v>
      </c>
      <c r="L6" s="6"/>
      <c r="M6" s="1"/>
      <c r="N6" s="1"/>
    </row>
    <row r="7" spans="1:14">
      <c r="A7" s="63" t="s">
        <v>30</v>
      </c>
      <c r="B7" s="64"/>
      <c r="C7" s="64"/>
      <c r="D7" s="64"/>
      <c r="E7" s="64"/>
      <c r="F7" s="64"/>
      <c r="G7" s="64"/>
      <c r="H7" s="64"/>
      <c r="I7" s="65"/>
      <c r="J7" s="11"/>
      <c r="K7" s="11"/>
      <c r="L7" s="6"/>
      <c r="M7" s="1"/>
      <c r="N7" s="1"/>
    </row>
    <row r="8" spans="1:14">
      <c r="A8" s="56" t="s">
        <v>11</v>
      </c>
      <c r="B8" s="57"/>
      <c r="C8" s="12">
        <v>4900</v>
      </c>
      <c r="D8" s="13">
        <v>69424.219999999448</v>
      </c>
      <c r="E8" s="12">
        <v>512171.76</v>
      </c>
      <c r="F8" s="14">
        <v>512171.76</v>
      </c>
      <c r="G8" s="12">
        <v>511954.67</v>
      </c>
      <c r="H8" s="12">
        <f>C8+E8-F8</f>
        <v>4900</v>
      </c>
      <c r="I8" s="13">
        <f>D8+E8-G8</f>
        <v>69641.309999999532</v>
      </c>
      <c r="J8" s="15">
        <v>354650</v>
      </c>
      <c r="K8" s="15">
        <f>F8-J8</f>
        <v>157521.76</v>
      </c>
      <c r="L8" s="16"/>
      <c r="M8" s="16"/>
      <c r="N8" s="16"/>
    </row>
    <row r="9" spans="1:14">
      <c r="A9" s="68"/>
      <c r="B9" s="69"/>
      <c r="C9" s="12"/>
      <c r="D9" s="17"/>
      <c r="E9" s="12"/>
      <c r="F9" s="14"/>
      <c r="G9" s="12"/>
      <c r="H9" s="12"/>
      <c r="I9" s="17"/>
      <c r="J9" s="18"/>
      <c r="K9" s="18"/>
      <c r="L9" s="16"/>
      <c r="M9" s="16"/>
      <c r="N9" s="16"/>
    </row>
    <row r="10" spans="1:14">
      <c r="A10" s="68" t="s">
        <v>12</v>
      </c>
      <c r="B10" s="69"/>
      <c r="C10" s="19">
        <v>-41319</v>
      </c>
      <c r="D10" s="13">
        <v>61555.070000000298</v>
      </c>
      <c r="E10" s="19">
        <v>437145.36</v>
      </c>
      <c r="F10" s="20">
        <v>103488</v>
      </c>
      <c r="G10" s="12">
        <v>456904.43</v>
      </c>
      <c r="H10" s="12">
        <f>C10+E10-F10</f>
        <v>292338.36</v>
      </c>
      <c r="I10" s="13">
        <f>D10+E10-G10</f>
        <v>41796.000000000291</v>
      </c>
      <c r="J10" s="21">
        <v>125923.99</v>
      </c>
      <c r="K10" s="15">
        <f>F10-J10</f>
        <v>-22435.990000000005</v>
      </c>
      <c r="L10" s="22"/>
      <c r="M10" s="22"/>
      <c r="N10" s="22"/>
    </row>
    <row r="11" spans="1:14">
      <c r="A11" s="70"/>
      <c r="B11" s="71"/>
      <c r="C11" s="23"/>
      <c r="D11" s="24"/>
      <c r="E11" s="23"/>
      <c r="F11" s="25"/>
      <c r="G11" s="23"/>
      <c r="H11" s="23"/>
      <c r="I11" s="24"/>
      <c r="J11" s="26"/>
      <c r="K11" s="26"/>
      <c r="L11" s="1"/>
      <c r="M11" s="1"/>
      <c r="N11" s="1"/>
    </row>
    <row r="12" spans="1:14">
      <c r="A12" s="66" t="s">
        <v>13</v>
      </c>
      <c r="B12" s="72"/>
      <c r="C12" s="19">
        <v>-1.1100000001315493</v>
      </c>
      <c r="D12" s="13">
        <v>16502.089999999924</v>
      </c>
      <c r="E12" s="19">
        <v>120416.39999999998</v>
      </c>
      <c r="F12" s="20">
        <v>120416.4</v>
      </c>
      <c r="G12" s="12">
        <v>119789.71</v>
      </c>
      <c r="H12" s="12">
        <f>C12+E12-F12</f>
        <v>-1.1100000001461012</v>
      </c>
      <c r="I12" s="13">
        <f>D12+E12-G12</f>
        <v>17128.779999999897</v>
      </c>
      <c r="J12" s="21">
        <v>31271</v>
      </c>
      <c r="K12" s="15">
        <f>F12-J12</f>
        <v>89145.4</v>
      </c>
      <c r="L12" s="1"/>
      <c r="M12" s="1"/>
      <c r="N12" s="1"/>
    </row>
    <row r="13" spans="1:14">
      <c r="A13" s="66"/>
      <c r="B13" s="72"/>
      <c r="C13" s="19"/>
      <c r="D13" s="13"/>
      <c r="E13" s="19"/>
      <c r="F13" s="20"/>
      <c r="G13" s="12"/>
      <c r="H13" s="12"/>
      <c r="I13" s="13"/>
      <c r="J13" s="21"/>
      <c r="K13" s="21"/>
      <c r="L13" s="1"/>
      <c r="M13" s="1"/>
      <c r="N13" s="1"/>
    </row>
    <row r="14" spans="1:14">
      <c r="A14" s="66" t="s">
        <v>14</v>
      </c>
      <c r="B14" s="72"/>
      <c r="C14" s="19">
        <v>-100.84000000004198</v>
      </c>
      <c r="D14" s="13">
        <v>2040.7200000000012</v>
      </c>
      <c r="E14" s="19">
        <v>19401.09</v>
      </c>
      <c r="F14" s="20">
        <v>19401</v>
      </c>
      <c r="G14" s="12">
        <v>17336</v>
      </c>
      <c r="H14" s="12">
        <f>C14+E14-F14</f>
        <v>-100.75000000004366</v>
      </c>
      <c r="I14" s="13">
        <f>D14+E14-G14</f>
        <v>4105.8100000000013</v>
      </c>
      <c r="J14" s="21">
        <v>13954.95</v>
      </c>
      <c r="K14" s="15">
        <f>F14-J14</f>
        <v>5446.0499999999993</v>
      </c>
      <c r="L14" s="1"/>
      <c r="M14" s="1"/>
      <c r="N14" s="1"/>
    </row>
    <row r="15" spans="1:14">
      <c r="A15" s="66"/>
      <c r="B15" s="72"/>
      <c r="C15" s="19"/>
      <c r="D15" s="13"/>
      <c r="E15" s="19"/>
      <c r="F15" s="20"/>
      <c r="G15" s="12"/>
      <c r="H15" s="12"/>
      <c r="I15" s="13"/>
      <c r="J15" s="21"/>
      <c r="K15" s="21"/>
      <c r="L15" s="1"/>
      <c r="M15" s="1"/>
      <c r="N15" s="1"/>
    </row>
    <row r="16" spans="1:14">
      <c r="A16" s="66" t="s">
        <v>15</v>
      </c>
      <c r="B16" s="72"/>
      <c r="C16" s="19">
        <v>32.749999999959073</v>
      </c>
      <c r="D16" s="13">
        <v>1453.2799999999988</v>
      </c>
      <c r="E16" s="19">
        <v>14115.56</v>
      </c>
      <c r="F16" s="20">
        <v>14116</v>
      </c>
      <c r="G16" s="12">
        <v>12627.78</v>
      </c>
      <c r="H16" s="12">
        <f>C16+E16-F16</f>
        <v>32.309999999957654</v>
      </c>
      <c r="I16" s="13">
        <f>D16+E16-G16</f>
        <v>2941.0599999999977</v>
      </c>
      <c r="J16" s="21">
        <v>16092.85</v>
      </c>
      <c r="K16" s="15">
        <f>F16-J16</f>
        <v>-1976.8500000000004</v>
      </c>
      <c r="L16" s="1"/>
      <c r="M16" s="1"/>
      <c r="N16" s="1"/>
    </row>
    <row r="17" spans="1:14">
      <c r="A17" s="66"/>
      <c r="B17" s="72"/>
      <c r="C17" s="19"/>
      <c r="D17" s="13"/>
      <c r="E17" s="19"/>
      <c r="F17" s="20"/>
      <c r="G17" s="12"/>
      <c r="H17" s="12"/>
      <c r="I17" s="13"/>
      <c r="J17" s="21"/>
      <c r="K17" s="21"/>
      <c r="L17" s="1"/>
      <c r="M17" s="1"/>
      <c r="N17" s="1"/>
    </row>
    <row r="18" spans="1:14">
      <c r="A18" s="66" t="s">
        <v>16</v>
      </c>
      <c r="B18" s="72"/>
      <c r="C18" s="19">
        <v>-1606.1400000000467</v>
      </c>
      <c r="D18" s="13">
        <v>4388.679999999993</v>
      </c>
      <c r="E18" s="19">
        <v>26558.74</v>
      </c>
      <c r="F18" s="20">
        <v>26559</v>
      </c>
      <c r="G18" s="12">
        <v>25708.3</v>
      </c>
      <c r="H18" s="12">
        <f>C18+E18-F18</f>
        <v>-1606.4000000000451</v>
      </c>
      <c r="I18" s="13">
        <f>D18+E18-G18</f>
        <v>5239.1199999999953</v>
      </c>
      <c r="J18" s="21">
        <v>45011.79</v>
      </c>
      <c r="K18" s="15">
        <f>F18-J18</f>
        <v>-18452.79</v>
      </c>
      <c r="L18" s="1"/>
      <c r="M18" s="1"/>
      <c r="N18" s="1"/>
    </row>
    <row r="19" spans="1:14">
      <c r="A19" s="66"/>
      <c r="B19" s="72"/>
      <c r="C19" s="19"/>
      <c r="D19" s="13"/>
      <c r="E19" s="19"/>
      <c r="F19" s="20"/>
      <c r="G19" s="12"/>
      <c r="H19" s="12"/>
      <c r="I19" s="13"/>
      <c r="J19" s="21"/>
      <c r="K19" s="21"/>
      <c r="L19" s="1"/>
      <c r="M19" s="1"/>
      <c r="N19" s="1"/>
    </row>
    <row r="20" spans="1:14">
      <c r="A20" s="66" t="s">
        <v>17</v>
      </c>
      <c r="B20" s="67"/>
      <c r="C20" s="19">
        <v>0</v>
      </c>
      <c r="D20" s="19">
        <v>135.34999999992957</v>
      </c>
      <c r="E20" s="19"/>
      <c r="F20" s="19"/>
      <c r="G20" s="19">
        <v>12.06</v>
      </c>
      <c r="H20" s="19">
        <f>C20+E20-F20</f>
        <v>0</v>
      </c>
      <c r="I20" s="13">
        <f>D20+E20-G20</f>
        <v>123.28999999992956</v>
      </c>
      <c r="J20" s="21">
        <v>150944.68</v>
      </c>
      <c r="K20" s="15">
        <f>F20-J20</f>
        <v>-150944.68</v>
      </c>
    </row>
    <row r="21" spans="1:14" ht="15.75" thickBot="1">
      <c r="A21" s="66"/>
      <c r="B21" s="72"/>
      <c r="C21" s="19"/>
      <c r="D21" s="13"/>
      <c r="E21" s="20"/>
      <c r="F21" s="20"/>
      <c r="G21" s="12"/>
      <c r="H21" s="12"/>
      <c r="I21" s="13"/>
      <c r="J21" s="21"/>
      <c r="K21" s="21"/>
      <c r="L21" s="1"/>
      <c r="M21" s="1"/>
      <c r="N21" s="1"/>
    </row>
    <row r="22" spans="1:14" ht="15.75" thickBot="1">
      <c r="A22" s="73" t="s">
        <v>18</v>
      </c>
      <c r="B22" s="75"/>
      <c r="C22" s="27">
        <f>C8+C10+C12+C14+C16+C18+C21+C20</f>
        <v>-38094.340000000258</v>
      </c>
      <c r="D22" s="27">
        <f t="shared" ref="D22:I22" si="0">D8+D10+D12+D14+D16+D18+D21+D20</f>
        <v>155499.40999999957</v>
      </c>
      <c r="E22" s="27">
        <f>E8+E10+E12+E14+E16+E18+E20</f>
        <v>1129808.9100000001</v>
      </c>
      <c r="F22" s="27">
        <f t="shared" si="0"/>
        <v>796152.16</v>
      </c>
      <c r="G22" s="27">
        <f t="shared" si="0"/>
        <v>1144332.9500000002</v>
      </c>
      <c r="H22" s="27">
        <f t="shared" si="0"/>
        <v>295562.40999999968</v>
      </c>
      <c r="I22" s="27">
        <f t="shared" si="0"/>
        <v>140975.36999999965</v>
      </c>
      <c r="J22" s="28">
        <f>J8+J10+J12+J14+J16+J18+J20</f>
        <v>737849.26</v>
      </c>
      <c r="K22" s="28">
        <f>K8+K10+K12+K14+K16+K18+K20</f>
        <v>58302.899999999994</v>
      </c>
      <c r="L22" s="1"/>
      <c r="M22" s="1"/>
      <c r="N22" s="1"/>
    </row>
    <row r="23" spans="1:14" s="29" customFormat="1" ht="29.25" customHeight="1">
      <c r="A23" s="76" t="s">
        <v>19</v>
      </c>
      <c r="B23" s="77"/>
      <c r="C23" s="19">
        <v>1628642.7</v>
      </c>
      <c r="D23" s="19">
        <v>49919.330000000075</v>
      </c>
      <c r="E23" s="98">
        <v>381184</v>
      </c>
      <c r="F23" s="20">
        <f>2099998-2350</f>
        <v>2097648</v>
      </c>
      <c r="G23" s="19">
        <v>379882</v>
      </c>
      <c r="H23" s="19">
        <f>C23+E23-F23</f>
        <v>-87821.300000000047</v>
      </c>
      <c r="I23" s="19">
        <f>D23+E23-G23</f>
        <v>51221.330000000075</v>
      </c>
      <c r="J23" s="15">
        <f>E23+F23-H23</f>
        <v>2566653.2999999998</v>
      </c>
      <c r="K23" s="15"/>
      <c r="L23" s="22"/>
      <c r="M23" s="22"/>
      <c r="N23" s="22"/>
    </row>
    <row r="24" spans="1:14" s="29" customFormat="1" ht="66" customHeight="1">
      <c r="A24" s="76" t="s">
        <v>31</v>
      </c>
      <c r="B24" s="99"/>
      <c r="C24" s="19"/>
      <c r="D24" s="19"/>
      <c r="E24" s="20">
        <v>43913</v>
      </c>
      <c r="F24" s="20">
        <v>2350</v>
      </c>
      <c r="G24" s="19">
        <v>43913</v>
      </c>
      <c r="H24" s="19">
        <f>C24+E24-F24</f>
        <v>41563</v>
      </c>
      <c r="I24" s="19"/>
      <c r="J24" s="15"/>
      <c r="K24" s="15"/>
      <c r="L24" s="22"/>
      <c r="M24" s="22"/>
      <c r="N24" s="22"/>
    </row>
    <row r="25" spans="1:14" s="29" customFormat="1" ht="15.75" thickBot="1">
      <c r="A25" s="78" t="s">
        <v>18</v>
      </c>
      <c r="B25" s="79"/>
      <c r="C25" s="30">
        <f>C23</f>
        <v>1628642.7</v>
      </c>
      <c r="D25" s="30">
        <f>D23</f>
        <v>49919.330000000075</v>
      </c>
      <c r="E25" s="30">
        <f>E23+E24</f>
        <v>425097</v>
      </c>
      <c r="F25" s="30">
        <f>F23</f>
        <v>2097648</v>
      </c>
      <c r="G25" s="30">
        <f>G23+G24</f>
        <v>423795</v>
      </c>
      <c r="H25" s="30">
        <f>H23+H24</f>
        <v>-46258.300000000047</v>
      </c>
      <c r="I25" s="30">
        <f>I23+I24</f>
        <v>51221.330000000075</v>
      </c>
      <c r="J25" s="31">
        <f>J23</f>
        <v>2566653.2999999998</v>
      </c>
      <c r="K25" s="31">
        <f>K23</f>
        <v>0</v>
      </c>
      <c r="L25" s="2"/>
      <c r="M25" s="100"/>
      <c r="N25" s="2"/>
    </row>
    <row r="26" spans="1:14" s="37" customFormat="1" ht="15.75" thickBot="1">
      <c r="A26" s="32"/>
      <c r="B26" s="33"/>
      <c r="C26" s="34"/>
      <c r="D26" s="34"/>
      <c r="E26" s="34"/>
      <c r="F26" s="34"/>
      <c r="G26" s="34"/>
      <c r="H26" s="34"/>
      <c r="I26" s="34"/>
      <c r="J26" s="35"/>
      <c r="K26" s="35"/>
      <c r="L26" s="36"/>
      <c r="M26" s="36"/>
      <c r="N26" s="36"/>
    </row>
    <row r="27" spans="1:14" ht="15.75" thickBot="1">
      <c r="A27" s="80"/>
      <c r="B27" s="81"/>
      <c r="C27" s="81"/>
      <c r="D27" s="81"/>
      <c r="E27" s="81"/>
      <c r="F27" s="81"/>
      <c r="G27" s="81"/>
      <c r="H27" s="81"/>
      <c r="I27" s="82"/>
      <c r="J27" s="38"/>
      <c r="K27" s="38"/>
    </row>
    <row r="28" spans="1:14" ht="15" customHeight="1">
      <c r="A28" s="83" t="s">
        <v>20</v>
      </c>
      <c r="B28" s="84"/>
      <c r="C28" s="39">
        <v>2870.1499999999651</v>
      </c>
      <c r="D28" s="39">
        <v>6611.3200000000297</v>
      </c>
      <c r="E28" s="39"/>
      <c r="F28" s="39"/>
      <c r="G28" s="39">
        <v>2605.9499999999998</v>
      </c>
      <c r="H28" s="39">
        <f>C28+E28-F28</f>
        <v>2870.1499999999651</v>
      </c>
      <c r="I28" s="40">
        <f>D28+E28-G28</f>
        <v>4005.3700000000299</v>
      </c>
      <c r="J28" s="15">
        <f>F28</f>
        <v>0</v>
      </c>
      <c r="K28" s="15">
        <f>F28-J28</f>
        <v>0</v>
      </c>
    </row>
    <row r="29" spans="1:14" ht="15" customHeight="1">
      <c r="A29" s="85" t="s">
        <v>21</v>
      </c>
      <c r="B29" s="77"/>
      <c r="C29" s="19">
        <v>-13570.539999999921</v>
      </c>
      <c r="D29" s="19">
        <v>3409.3700000000017</v>
      </c>
      <c r="E29" s="19"/>
      <c r="F29" s="19"/>
      <c r="G29" s="19">
        <v>3218.33</v>
      </c>
      <c r="H29" s="19">
        <f>C29+E29-F29</f>
        <v>-13570.539999999921</v>
      </c>
      <c r="I29" s="13">
        <f>D29+E29-G29</f>
        <v>191.04000000000178</v>
      </c>
      <c r="J29" s="15">
        <f>F29</f>
        <v>0</v>
      </c>
      <c r="K29" s="15">
        <f>F29-J29</f>
        <v>0</v>
      </c>
    </row>
    <row r="30" spans="1:14" ht="15.75" thickBot="1">
      <c r="A30" s="66" t="s">
        <v>22</v>
      </c>
      <c r="B30" s="67"/>
      <c r="C30" s="19">
        <v>516.75999999977648</v>
      </c>
      <c r="D30" s="19">
        <v>1923.0599999997953</v>
      </c>
      <c r="E30" s="19"/>
      <c r="F30" s="19"/>
      <c r="G30" s="19"/>
      <c r="H30" s="19">
        <f>C30+E30-F30</f>
        <v>516.75999999977648</v>
      </c>
      <c r="I30" s="13">
        <f>D30+E30-G30</f>
        <v>1923.0599999997953</v>
      </c>
      <c r="J30" s="15">
        <f>F30</f>
        <v>0</v>
      </c>
      <c r="K30" s="15">
        <f>F30-J30</f>
        <v>0</v>
      </c>
    </row>
    <row r="31" spans="1:14">
      <c r="A31" s="66" t="s">
        <v>23</v>
      </c>
      <c r="B31" s="67"/>
      <c r="C31" s="19">
        <v>0</v>
      </c>
      <c r="D31" s="19">
        <v>-563.34</v>
      </c>
      <c r="E31" s="19"/>
      <c r="F31" s="19"/>
      <c r="G31" s="19">
        <v>-563.34</v>
      </c>
      <c r="H31" s="19">
        <f>C31+E31-F31</f>
        <v>0</v>
      </c>
      <c r="I31" s="13">
        <f>D31+E31-G31</f>
        <v>0</v>
      </c>
      <c r="J31" s="41"/>
      <c r="K31" s="15">
        <f>F31-J31</f>
        <v>0</v>
      </c>
    </row>
    <row r="32" spans="1:14" ht="15.75" thickBot="1">
      <c r="A32" s="86"/>
      <c r="B32" s="87"/>
      <c r="C32" s="42">
        <v>0</v>
      </c>
      <c r="D32" s="42"/>
      <c r="E32" s="42"/>
      <c r="F32" s="42"/>
      <c r="G32" s="42"/>
      <c r="H32" s="43">
        <f>C32+E32-F32</f>
        <v>0</v>
      </c>
      <c r="I32" s="44"/>
      <c r="J32" s="21"/>
      <c r="K32" s="15">
        <f>F32-J32</f>
        <v>0</v>
      </c>
    </row>
    <row r="33" spans="1:11" ht="15.75" thickBot="1">
      <c r="A33" s="88" t="s">
        <v>18</v>
      </c>
      <c r="B33" s="89"/>
      <c r="C33" s="45">
        <f t="shared" ref="C33:K33" si="1">C28+C29+C30+C31</f>
        <v>-10183.630000000179</v>
      </c>
      <c r="D33" s="45">
        <f t="shared" si="1"/>
        <v>11380.409999999827</v>
      </c>
      <c r="E33" s="45">
        <f t="shared" si="1"/>
        <v>0</v>
      </c>
      <c r="F33" s="45">
        <f t="shared" si="1"/>
        <v>0</v>
      </c>
      <c r="G33" s="45">
        <f t="shared" si="1"/>
        <v>5260.94</v>
      </c>
      <c r="H33" s="45">
        <f t="shared" si="1"/>
        <v>-10183.630000000179</v>
      </c>
      <c r="I33" s="45">
        <f t="shared" si="1"/>
        <v>6119.4699999998265</v>
      </c>
      <c r="J33" s="45">
        <f t="shared" si="1"/>
        <v>0</v>
      </c>
      <c r="K33" s="45">
        <f t="shared" si="1"/>
        <v>0</v>
      </c>
    </row>
    <row r="34" spans="1:11" ht="15.75" thickBot="1">
      <c r="A34" s="73" t="s">
        <v>24</v>
      </c>
      <c r="B34" s="74"/>
      <c r="C34" s="46">
        <f>C22+C33+C25</f>
        <v>1580364.7299999995</v>
      </c>
      <c r="D34" s="46">
        <f t="shared" ref="D34:I34" si="2">D22+D33+D25</f>
        <v>216799.14999999947</v>
      </c>
      <c r="E34" s="46">
        <f t="shared" si="2"/>
        <v>1554905.9100000001</v>
      </c>
      <c r="F34" s="46">
        <f t="shared" si="2"/>
        <v>2893800.16</v>
      </c>
      <c r="G34" s="46">
        <f t="shared" si="2"/>
        <v>1573388.8900000001</v>
      </c>
      <c r="H34" s="46">
        <f t="shared" si="2"/>
        <v>239120.47999999946</v>
      </c>
      <c r="I34" s="46">
        <f t="shared" si="2"/>
        <v>198316.16999999955</v>
      </c>
      <c r="J34" s="47">
        <f>J22+J33</f>
        <v>737849.26</v>
      </c>
      <c r="K34" s="47">
        <f>K22+K33</f>
        <v>58302.899999999994</v>
      </c>
    </row>
    <row r="35" spans="1:11" s="50" customFormat="1" ht="55.9" customHeight="1" thickBot="1">
      <c r="A35" s="90" t="s">
        <v>32</v>
      </c>
      <c r="B35" s="91"/>
      <c r="C35" s="48">
        <v>43125</v>
      </c>
      <c r="D35" s="48">
        <v>0</v>
      </c>
      <c r="E35" s="48">
        <v>6000</v>
      </c>
      <c r="F35" s="48">
        <f>G35*0.125</f>
        <v>687.5</v>
      </c>
      <c r="G35" s="48">
        <v>5500</v>
      </c>
      <c r="H35" s="19">
        <f>C35+E35-F35</f>
        <v>48437.5</v>
      </c>
      <c r="I35" s="48">
        <f>D35+E35-G35</f>
        <v>500</v>
      </c>
      <c r="J35" s="49"/>
      <c r="K35" s="49"/>
    </row>
    <row r="36" spans="1:11" s="50" customFormat="1" ht="15.75" hidden="1" thickBot="1">
      <c r="A36" s="92" t="s">
        <v>25</v>
      </c>
      <c r="B36" s="93"/>
      <c r="C36" s="51"/>
      <c r="D36" s="51"/>
      <c r="E36" s="51"/>
      <c r="F36" s="51"/>
      <c r="G36" s="51"/>
      <c r="H36" s="19"/>
      <c r="I36" s="51">
        <f>D36+E36-G36</f>
        <v>0</v>
      </c>
      <c r="J36" s="52">
        <f>J31+J32+J33+J34</f>
        <v>737849.26</v>
      </c>
      <c r="K36" s="52">
        <f>K31+K32+K33+K34</f>
        <v>58302.899999999994</v>
      </c>
    </row>
    <row r="37" spans="1:11" ht="15.75" hidden="1" thickBot="1">
      <c r="A37" s="92" t="s">
        <v>33</v>
      </c>
      <c r="B37" s="93"/>
      <c r="C37" s="51"/>
      <c r="D37" s="51"/>
      <c r="E37" s="51"/>
      <c r="F37" s="51"/>
      <c r="G37" s="51"/>
      <c r="H37" s="19"/>
      <c r="I37" s="51"/>
      <c r="J37" s="28">
        <f>J22+J29+J36</f>
        <v>1475698.52</v>
      </c>
      <c r="K37" s="28">
        <f>K22+K29+K36</f>
        <v>116605.79999999999</v>
      </c>
    </row>
    <row r="38" spans="1:11" ht="15.75" thickBot="1">
      <c r="A38" s="94" t="s">
        <v>26</v>
      </c>
      <c r="B38" s="95"/>
      <c r="C38" s="53">
        <f t="shared" ref="C38:I38" si="3">C35+C33+C22</f>
        <v>-5152.9700000004377</v>
      </c>
      <c r="D38" s="53">
        <f t="shared" si="3"/>
        <v>166879.8199999994</v>
      </c>
      <c r="E38" s="53">
        <f t="shared" si="3"/>
        <v>1135808.9100000001</v>
      </c>
      <c r="F38" s="53">
        <f t="shared" si="3"/>
        <v>796839.66</v>
      </c>
      <c r="G38" s="53">
        <f t="shared" si="3"/>
        <v>1155093.8900000001</v>
      </c>
      <c r="H38" s="53">
        <f t="shared" si="3"/>
        <v>333816.2799999995</v>
      </c>
      <c r="I38" s="53">
        <f t="shared" si="3"/>
        <v>147594.83999999947</v>
      </c>
      <c r="J38" s="15"/>
      <c r="K38" s="15"/>
    </row>
    <row r="39" spans="1:11">
      <c r="A39" s="101"/>
      <c r="B39" s="102"/>
      <c r="C39" s="103"/>
      <c r="D39" s="103"/>
      <c r="E39" s="103"/>
      <c r="F39" s="103"/>
      <c r="G39" s="103"/>
      <c r="H39" s="103"/>
      <c r="I39" s="104"/>
      <c r="J39" s="15"/>
      <c r="K39" s="15"/>
    </row>
  </sheetData>
  <mergeCells count="36">
    <mergeCell ref="A36:B36"/>
    <mergeCell ref="A37:B37"/>
    <mergeCell ref="A38:B38"/>
    <mergeCell ref="A39:I39"/>
    <mergeCell ref="A32:B32"/>
    <mergeCell ref="A33:B33"/>
    <mergeCell ref="A34:B34"/>
    <mergeCell ref="A35:B35"/>
    <mergeCell ref="A3:I3"/>
    <mergeCell ref="A4:I4"/>
    <mergeCell ref="A5:B5"/>
    <mergeCell ref="A7:I7"/>
    <mergeCell ref="A23:B23"/>
    <mergeCell ref="A24:B24"/>
    <mergeCell ref="A27:I27"/>
    <mergeCell ref="A31:B31"/>
    <mergeCell ref="A19:B19"/>
    <mergeCell ref="A20:B20"/>
    <mergeCell ref="A21:B21"/>
    <mergeCell ref="A22:B22"/>
    <mergeCell ref="A25:B25"/>
    <mergeCell ref="A28:B28"/>
    <mergeCell ref="A29:B29"/>
    <mergeCell ref="A30:B30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</mergeCells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2020-05-13T10:53:21Z</dcterms:created>
  <dcterms:modified xsi:type="dcterms:W3CDTF">2022-06-27T07:12:55Z</dcterms:modified>
</cp:coreProperties>
</file>