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G64" i="1" l="1"/>
  <c r="F64" i="1"/>
  <c r="E64" i="1"/>
  <c r="D64" i="1"/>
  <c r="C64" i="1"/>
  <c r="I62" i="1"/>
  <c r="H62" i="1"/>
  <c r="I61" i="1"/>
  <c r="H61" i="1"/>
  <c r="I60" i="1"/>
  <c r="H60" i="1"/>
  <c r="I59" i="1"/>
  <c r="H59" i="1"/>
  <c r="G57" i="1"/>
  <c r="F57" i="1"/>
  <c r="E57" i="1"/>
  <c r="D57" i="1"/>
  <c r="C57" i="1"/>
  <c r="I56" i="1"/>
  <c r="I57" i="1" s="1"/>
  <c r="H56" i="1"/>
  <c r="H57" i="1" s="1"/>
  <c r="P54" i="1"/>
  <c r="O54" i="1"/>
  <c r="N54" i="1"/>
  <c r="M54" i="1"/>
  <c r="L54" i="1"/>
  <c r="K54" i="1"/>
  <c r="J54" i="1"/>
  <c r="F54" i="1"/>
  <c r="D54" i="1"/>
  <c r="D65" i="1" s="1"/>
  <c r="D69" i="1" s="1"/>
  <c r="C54" i="1"/>
  <c r="C65" i="1" s="1"/>
  <c r="C69" i="1" s="1"/>
  <c r="O50" i="1"/>
  <c r="I50" i="1"/>
  <c r="H50" i="1"/>
  <c r="I48" i="1"/>
  <c r="I47" i="1"/>
  <c r="I46" i="1"/>
  <c r="I45" i="1"/>
  <c r="I44" i="1"/>
  <c r="G43" i="1"/>
  <c r="E43" i="1"/>
  <c r="I41" i="1"/>
  <c r="I40" i="1"/>
  <c r="I39" i="1"/>
  <c r="I38" i="1"/>
  <c r="I37" i="1"/>
  <c r="G36" i="1"/>
  <c r="E36" i="1"/>
  <c r="I34" i="1"/>
  <c r="I33" i="1"/>
  <c r="I32" i="1"/>
  <c r="I31" i="1"/>
  <c r="I30" i="1"/>
  <c r="G29" i="1"/>
  <c r="E29" i="1"/>
  <c r="H29" i="1" s="1"/>
  <c r="I27" i="1"/>
  <c r="I26" i="1"/>
  <c r="I25" i="1"/>
  <c r="I24" i="1"/>
  <c r="I23" i="1"/>
  <c r="G22" i="1"/>
  <c r="E22" i="1"/>
  <c r="H22" i="1" s="1"/>
  <c r="I20" i="1"/>
  <c r="I19" i="1"/>
  <c r="I18" i="1"/>
  <c r="I17" i="1"/>
  <c r="I16" i="1"/>
  <c r="G15" i="1"/>
  <c r="E15" i="1"/>
  <c r="I13" i="1"/>
  <c r="I12" i="1"/>
  <c r="I11" i="1"/>
  <c r="I10" i="1"/>
  <c r="I9" i="1"/>
  <c r="G8" i="1"/>
  <c r="E8" i="1"/>
  <c r="H8" i="1" s="1"/>
  <c r="I43" i="1" l="1"/>
  <c r="I64" i="1"/>
  <c r="I22" i="1"/>
  <c r="H64" i="1"/>
  <c r="F65" i="1"/>
  <c r="F69" i="1" s="1"/>
  <c r="G54" i="1"/>
  <c r="G65" i="1" s="1"/>
  <c r="G69" i="1" s="1"/>
  <c r="I15" i="1"/>
  <c r="I29" i="1"/>
  <c r="I36" i="1"/>
  <c r="H43" i="1"/>
  <c r="I8" i="1"/>
  <c r="H36" i="1"/>
  <c r="H15" i="1"/>
  <c r="E54" i="1"/>
  <c r="E65" i="1" s="1"/>
  <c r="E69" i="1" s="1"/>
  <c r="I54" i="1" l="1"/>
  <c r="I65" i="1" s="1"/>
  <c r="I69" i="1" s="1"/>
  <c r="H54" i="1"/>
  <c r="H65" i="1" s="1"/>
  <c r="H69" i="1" s="1"/>
</calcChain>
</file>

<file path=xl/comments1.xml><?xml version="1.0" encoding="utf-8"?>
<comments xmlns="http://schemas.openxmlformats.org/spreadsheetml/2006/main">
  <authors>
    <author>Автор</author>
  </authors>
  <commentList>
    <comment ref="C22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почему остаток по управлению?</t>
        </r>
      </text>
    </comment>
  </commentList>
</comments>
</file>

<file path=xl/sharedStrings.xml><?xml version="1.0" encoding="utf-8"?>
<sst xmlns="http://schemas.openxmlformats.org/spreadsheetml/2006/main" count="60" uniqueCount="33">
  <si>
    <t>УТВЕРЖДАЮ</t>
  </si>
  <si>
    <t>Директор ООО УК "Эталон" _____________________Э.В. Цыганова</t>
  </si>
  <si>
    <t>Смета доходов и расходов денежных средств д.№ 19 по ул. Советской</t>
  </si>
  <si>
    <t>за период 01.01.2025-31.12.2025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</si>
  <si>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</si>
  <si>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</si>
  <si>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</si>
  <si>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</si>
  <si>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</si>
  <si>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</si>
  <si>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</si>
  <si>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</si>
  <si>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- 1538,30  кв.м.</t>
  </si>
  <si>
    <t>Содержание</t>
  </si>
  <si>
    <t>в т.ч. Население</t>
  </si>
  <si>
    <t>Администрация</t>
  </si>
  <si>
    <t>Журавлев</t>
  </si>
  <si>
    <t>Талыпин</t>
  </si>
  <si>
    <t>Макеева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</si>
  <si>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</si>
  <si>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</si>
  <si>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</si>
  <si>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</si>
  <si>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</si>
  <si>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</si>
  <si>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</si>
  <si>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</si>
  <si>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</si>
  <si>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</si>
  <si>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</si>
  <si>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Обращние с ТКО</t>
  </si>
  <si>
    <t>ВСЕГО по ЖКУ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</si>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</sst>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right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left"/>
    </xf>
    <xf numFmtId="0" fontId="10" fillId="0" borderId="10" xfId="1" applyFont="1" applyBorder="1" applyAlignment="1">
      <alignment horizontal="left"/>
    </xf>
    <xf numFmtId="3" fontId="10" fillId="0" borderId="11" xfId="1" applyNumberFormat="1" applyFont="1" applyBorder="1" applyAlignment="1">
      <alignment horizontal="center"/>
    </xf>
    <xf numFmtId="3" fontId="10" fillId="0" borderId="10" xfId="1" applyNumberFormat="1" applyFont="1" applyBorder="1" applyAlignment="1">
      <alignment horizontal="center"/>
    </xf>
    <xf numFmtId="1" fontId="10" fillId="0" borderId="11" xfId="1" applyNumberFormat="1" applyFont="1" applyBorder="1" applyAlignment="1">
      <alignment horizontal="center"/>
    </xf>
    <xf numFmtId="3" fontId="10" fillId="3" borderId="11" xfId="1" applyNumberFormat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wrapText="1"/>
    </xf>
    <xf numFmtId="0" fontId="10" fillId="4" borderId="12" xfId="1" applyFont="1" applyFill="1" applyBorder="1" applyAlignment="1">
      <alignment horizontal="center"/>
    </xf>
    <xf numFmtId="0" fontId="10" fillId="4" borderId="13" xfId="1" applyFont="1" applyFill="1" applyBorder="1" applyAlignment="1">
      <alignment horizontal="center"/>
    </xf>
    <xf numFmtId="3" fontId="10" fillId="4" borderId="14" xfId="1" applyNumberFormat="1" applyFont="1" applyFill="1" applyBorder="1" applyAlignment="1">
      <alignment horizontal="center"/>
    </xf>
    <xf numFmtId="164" fontId="10" fillId="4" borderId="15" xfId="1" applyNumberFormat="1" applyFont="1" applyFill="1" applyBorder="1" applyAlignment="1">
      <alignment horizontal="center"/>
    </xf>
    <xf numFmtId="1" fontId="10" fillId="4" borderId="16" xfId="1" applyNumberFormat="1" applyFont="1" applyFill="1" applyBorder="1" applyAlignment="1">
      <alignment horizontal="center"/>
    </xf>
    <xf numFmtId="3" fontId="10" fillId="4" borderId="16" xfId="1" applyNumberFormat="1" applyFont="1" applyFill="1" applyBorder="1" applyAlignment="1">
      <alignment horizontal="center"/>
    </xf>
    <xf numFmtId="3" fontId="10" fillId="4" borderId="15" xfId="1" applyNumberFormat="1" applyFont="1" applyFill="1" applyBorder="1" applyAlignment="1">
      <alignment horizontal="center"/>
    </xf>
    <xf numFmtId="0" fontId="10" fillId="4" borderId="17" xfId="1" applyFont="1" applyFill="1" applyBorder="1" applyAlignment="1">
      <alignment horizontal="center"/>
    </xf>
    <xf numFmtId="0" fontId="10" fillId="4" borderId="18" xfId="1" applyFont="1" applyFill="1" applyBorder="1" applyAlignment="1">
      <alignment horizontal="center"/>
    </xf>
    <xf numFmtId="3" fontId="10" fillId="4" borderId="19" xfId="1" applyNumberFormat="1" applyFont="1" applyFill="1" applyBorder="1" applyAlignment="1">
      <alignment horizontal="center"/>
    </xf>
    <xf numFmtId="3" fontId="10" fillId="4" borderId="20" xfId="1" applyNumberFormat="1" applyFont="1" applyFill="1" applyBorder="1" applyAlignment="1">
      <alignment horizontal="center"/>
    </xf>
    <xf numFmtId="1" fontId="10" fillId="4" borderId="21" xfId="1" applyNumberFormat="1" applyFont="1" applyFill="1" applyBorder="1" applyAlignment="1">
      <alignment horizontal="center"/>
    </xf>
    <xf numFmtId="3" fontId="10" fillId="4" borderId="22" xfId="1" applyNumberFormat="1" applyFont="1" applyFill="1" applyBorder="1" applyAlignment="1">
      <alignment horizontal="center"/>
    </xf>
    <xf numFmtId="3" fontId="10" fillId="4" borderId="23" xfId="1" applyNumberFormat="1" applyFont="1" applyFill="1" applyBorder="1" applyAlignment="1">
      <alignment horizontal="center"/>
    </xf>
    <xf numFmtId="3" fontId="10" fillId="4" borderId="9" xfId="1" applyNumberFormat="1" applyFont="1" applyFill="1" applyBorder="1" applyAlignment="1">
      <alignment horizontal="center"/>
    </xf>
    <xf numFmtId="3" fontId="10" fillId="4" borderId="10" xfId="1" applyNumberFormat="1" applyFont="1" applyFill="1" applyBorder="1" applyAlignment="1">
      <alignment horizontal="center"/>
    </xf>
    <xf numFmtId="1" fontId="10" fillId="4" borderId="11" xfId="1" applyNumberFormat="1" applyFont="1" applyFill="1" applyBorder="1" applyAlignment="1">
      <alignment horizontal="center"/>
    </xf>
    <xf numFmtId="3" fontId="10" fillId="4" borderId="24" xfId="1" applyNumberFormat="1" applyFont="1" applyFill="1" applyBorder="1" applyAlignment="1">
      <alignment horizontal="center"/>
    </xf>
    <xf numFmtId="0" fontId="10" fillId="4" borderId="25" xfId="1" applyFont="1" applyFill="1" applyBorder="1" applyAlignment="1">
      <alignment horizontal="center"/>
    </xf>
    <xf numFmtId="0" fontId="10" fillId="4" borderId="26" xfId="1" applyFont="1" applyFill="1" applyBorder="1" applyAlignment="1">
      <alignment horizontal="center"/>
    </xf>
    <xf numFmtId="3" fontId="10" fillId="4" borderId="27" xfId="1" applyNumberFormat="1" applyFont="1" applyFill="1" applyBorder="1" applyAlignment="1">
      <alignment horizontal="center"/>
    </xf>
    <xf numFmtId="3" fontId="10" fillId="4" borderId="28" xfId="1" applyNumberFormat="1" applyFont="1" applyFill="1" applyBorder="1" applyAlignment="1">
      <alignment horizontal="center"/>
    </xf>
    <xf numFmtId="1" fontId="10" fillId="4" borderId="29" xfId="1" applyNumberFormat="1" applyFont="1" applyFill="1" applyBorder="1" applyAlignment="1">
      <alignment horizontal="center"/>
    </xf>
    <xf numFmtId="3" fontId="10" fillId="4" borderId="30" xfId="1" applyNumberFormat="1" applyFont="1" applyFill="1" applyBorder="1" applyAlignment="1">
      <alignment horizontal="center"/>
    </xf>
    <xf numFmtId="3" fontId="10" fillId="4" borderId="31" xfId="1" applyNumberFormat="1" applyFont="1" applyFill="1" applyBorder="1" applyAlignment="1">
      <alignment horizontal="center"/>
    </xf>
    <xf numFmtId="0" fontId="10" fillId="0" borderId="32" xfId="1" applyFont="1" applyBorder="1" applyAlignment="1">
      <alignment horizontal="left"/>
    </xf>
    <xf numFmtId="0" fontId="10" fillId="0" borderId="33" xfId="1" applyFont="1" applyBorder="1" applyAlignment="1">
      <alignment horizontal="left"/>
    </xf>
    <xf numFmtId="3" fontId="10" fillId="0" borderId="21" xfId="1" applyNumberFormat="1" applyFont="1" applyBorder="1" applyAlignment="1">
      <alignment horizontal="center"/>
    </xf>
    <xf numFmtId="3" fontId="10" fillId="0" borderId="20" xfId="1" applyNumberFormat="1" applyFont="1" applyBorder="1" applyAlignment="1">
      <alignment horizontal="center"/>
    </xf>
    <xf numFmtId="1" fontId="10" fillId="0" borderId="21" xfId="1" applyNumberFormat="1" applyFont="1" applyBorder="1" applyAlignment="1">
      <alignment horizontal="center"/>
    </xf>
    <xf numFmtId="0" fontId="10" fillId="0" borderId="34" xfId="1" applyFont="1" applyBorder="1" applyAlignment="1">
      <alignment horizontal="left"/>
    </xf>
    <xf numFmtId="0" fontId="10" fillId="0" borderId="35" xfId="1" applyFont="1" applyBorder="1" applyAlignment="1">
      <alignment horizontal="left"/>
    </xf>
    <xf numFmtId="3" fontId="10" fillId="0" borderId="24" xfId="1" applyNumberFormat="1" applyFont="1" applyBorder="1" applyAlignment="1">
      <alignment horizontal="center"/>
    </xf>
    <xf numFmtId="1" fontId="10" fillId="0" borderId="24" xfId="1" applyNumberFormat="1" applyFont="1" applyBorder="1" applyAlignment="1">
      <alignment horizontal="center"/>
    </xf>
    <xf numFmtId="0" fontId="10" fillId="0" borderId="0" xfId="1" applyFont="1"/>
    <xf numFmtId="0" fontId="10" fillId="0" borderId="0" xfId="1" applyFont="1" applyFill="1" applyBorder="1"/>
    <xf numFmtId="1" fontId="10" fillId="4" borderId="14" xfId="1" applyNumberFormat="1" applyFont="1" applyFill="1" applyBorder="1" applyAlignment="1">
      <alignment horizontal="center"/>
    </xf>
    <xf numFmtId="164" fontId="10" fillId="4" borderId="16" xfId="1" applyNumberFormat="1" applyFont="1" applyFill="1" applyBorder="1" applyAlignment="1">
      <alignment horizontal="center"/>
    </xf>
    <xf numFmtId="3" fontId="10" fillId="4" borderId="21" xfId="1" applyNumberFormat="1" applyFont="1" applyFill="1" applyBorder="1" applyAlignment="1">
      <alignment horizontal="center"/>
    </xf>
    <xf numFmtId="1" fontId="10" fillId="4" borderId="19" xfId="1" applyNumberFormat="1" applyFont="1" applyFill="1" applyBorder="1" applyAlignment="1">
      <alignment horizontal="center"/>
    </xf>
    <xf numFmtId="3" fontId="10" fillId="4" borderId="11" xfId="1" applyNumberFormat="1" applyFont="1" applyFill="1" applyBorder="1" applyAlignment="1">
      <alignment horizontal="center"/>
    </xf>
    <xf numFmtId="1" fontId="10" fillId="4" borderId="9" xfId="1" applyNumberFormat="1" applyFont="1" applyFill="1" applyBorder="1" applyAlignment="1">
      <alignment horizontal="center"/>
    </xf>
    <xf numFmtId="3" fontId="10" fillId="4" borderId="29" xfId="1" applyNumberFormat="1" applyFont="1" applyFill="1" applyBorder="1" applyAlignment="1">
      <alignment horizontal="center"/>
    </xf>
    <xf numFmtId="1" fontId="10" fillId="4" borderId="27" xfId="1" applyNumberFormat="1" applyFont="1" applyFill="1" applyBorder="1" applyAlignment="1">
      <alignment horizontal="center"/>
    </xf>
    <xf numFmtId="0" fontId="6" fillId="0" borderId="32" xfId="1" applyFont="1" applyBorder="1" applyAlignment="1">
      <alignment horizontal="left"/>
    </xf>
    <xf numFmtId="0" fontId="6" fillId="0" borderId="33" xfId="1" applyFont="1" applyBorder="1" applyAlignment="1">
      <alignment horizontal="left"/>
    </xf>
    <xf numFmtId="3" fontId="6" fillId="0" borderId="21" xfId="1" applyNumberFormat="1" applyFont="1" applyBorder="1" applyAlignment="1">
      <alignment horizontal="center"/>
    </xf>
    <xf numFmtId="3" fontId="6" fillId="0" borderId="20" xfId="1" applyNumberFormat="1" applyFont="1" applyBorder="1" applyAlignment="1">
      <alignment horizontal="center"/>
    </xf>
    <xf numFmtId="1" fontId="6" fillId="0" borderId="21" xfId="1" applyNumberFormat="1" applyFont="1" applyBorder="1" applyAlignment="1">
      <alignment horizontal="center"/>
    </xf>
    <xf numFmtId="0" fontId="10" fillId="0" borderId="36" xfId="1" applyFont="1" applyBorder="1" applyAlignment="1">
      <alignment horizontal="left"/>
    </xf>
    <xf numFmtId="0" fontId="10" fillId="0" borderId="37" xfId="1" applyFont="1" applyBorder="1" applyAlignment="1">
      <alignment horizontal="left"/>
    </xf>
    <xf numFmtId="3" fontId="10" fillId="3" borderId="24" xfId="1" applyNumberFormat="1" applyFont="1" applyFill="1" applyBorder="1" applyAlignment="1">
      <alignment horizontal="center"/>
    </xf>
    <xf numFmtId="0" fontId="1" fillId="0" borderId="0" xfId="1" applyFill="1" applyBorder="1"/>
    <xf numFmtId="3" fontId="10" fillId="4" borderId="38" xfId="1" applyNumberFormat="1" applyFont="1" applyFill="1" applyBorder="1" applyAlignment="1">
      <alignment horizontal="center"/>
    </xf>
    <xf numFmtId="4" fontId="10" fillId="4" borderId="15" xfId="1" applyNumberFormat="1" applyFont="1" applyFill="1" applyBorder="1" applyAlignment="1">
      <alignment horizontal="center"/>
    </xf>
    <xf numFmtId="3" fontId="10" fillId="4" borderId="39" xfId="1" applyNumberFormat="1" applyFont="1" applyFill="1" applyBorder="1" applyAlignment="1">
      <alignment horizontal="center"/>
    </xf>
    <xf numFmtId="1" fontId="10" fillId="4" borderId="40" xfId="1" applyNumberFormat="1" applyFont="1" applyFill="1" applyBorder="1" applyAlignment="1">
      <alignment horizontal="center"/>
    </xf>
    <xf numFmtId="1" fontId="10" fillId="4" borderId="22" xfId="1" applyNumberFormat="1" applyFont="1" applyFill="1" applyBorder="1" applyAlignment="1">
      <alignment horizontal="center"/>
    </xf>
    <xf numFmtId="3" fontId="10" fillId="4" borderId="41" xfId="1" applyNumberFormat="1" applyFont="1" applyFill="1" applyBorder="1" applyAlignment="1">
      <alignment horizontal="center"/>
    </xf>
    <xf numFmtId="1" fontId="10" fillId="4" borderId="36" xfId="1" applyNumberFormat="1" applyFont="1" applyFill="1" applyBorder="1" applyAlignment="1">
      <alignment horizontal="center"/>
    </xf>
    <xf numFmtId="1" fontId="10" fillId="4" borderId="24" xfId="1" applyNumberFormat="1" applyFont="1" applyFill="1" applyBorder="1" applyAlignment="1">
      <alignment horizontal="center"/>
    </xf>
    <xf numFmtId="3" fontId="10" fillId="4" borderId="42" xfId="1" applyNumberFormat="1" applyFont="1" applyFill="1" applyBorder="1" applyAlignment="1">
      <alignment horizontal="center"/>
    </xf>
    <xf numFmtId="1" fontId="10" fillId="4" borderId="43" xfId="1" applyNumberFormat="1" applyFont="1" applyFill="1" applyBorder="1" applyAlignment="1">
      <alignment horizontal="center"/>
    </xf>
    <xf numFmtId="1" fontId="10" fillId="4" borderId="30" xfId="1" applyNumberFormat="1" applyFont="1" applyFill="1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0" xfId="0" applyFill="1" applyBorder="1"/>
    <xf numFmtId="0" fontId="10" fillId="0" borderId="19" xfId="1" applyFont="1" applyBorder="1" applyAlignment="1">
      <alignment horizontal="left"/>
    </xf>
    <xf numFmtId="0" fontId="10" fillId="0" borderId="20" xfId="1" applyFont="1" applyBorder="1" applyAlignment="1">
      <alignment horizontal="left"/>
    </xf>
    <xf numFmtId="0" fontId="10" fillId="0" borderId="40" xfId="1" applyFont="1" applyBorder="1" applyAlignment="1">
      <alignment horizontal="left"/>
    </xf>
    <xf numFmtId="0" fontId="10" fillId="0" borderId="22" xfId="1" applyFont="1" applyBorder="1" applyAlignment="1">
      <alignment horizontal="left"/>
    </xf>
    <xf numFmtId="3" fontId="10" fillId="0" borderId="22" xfId="1" applyNumberFormat="1" applyFont="1" applyBorder="1" applyAlignment="1">
      <alignment horizontal="center"/>
    </xf>
    <xf numFmtId="0" fontId="10" fillId="0" borderId="17" xfId="1" applyFont="1" applyBorder="1" applyAlignment="1">
      <alignment horizontal="left"/>
    </xf>
    <xf numFmtId="0" fontId="10" fillId="0" borderId="18" xfId="1" applyFont="1" applyBorder="1" applyAlignment="1">
      <alignment horizontal="left"/>
    </xf>
    <xf numFmtId="1" fontId="10" fillId="0" borderId="22" xfId="1" applyNumberFormat="1" applyFont="1" applyBorder="1" applyAlignment="1">
      <alignment horizontal="center"/>
    </xf>
    <xf numFmtId="0" fontId="10" fillId="0" borderId="17" xfId="1" applyFont="1" applyBorder="1" applyAlignment="1">
      <alignment horizontal="left"/>
    </xf>
    <xf numFmtId="0" fontId="10" fillId="0" borderId="18" xfId="1" applyFont="1" applyBorder="1" applyAlignment="1">
      <alignment horizontal="left"/>
    </xf>
    <xf numFmtId="0" fontId="6" fillId="0" borderId="25" xfId="1" applyFont="1" applyBorder="1" applyAlignment="1">
      <alignment horizontal="left"/>
    </xf>
    <xf numFmtId="0" fontId="6" fillId="0" borderId="26" xfId="1" applyFont="1" applyBorder="1" applyAlignment="1">
      <alignment horizontal="left"/>
    </xf>
    <xf numFmtId="3" fontId="6" fillId="0" borderId="24" xfId="1" applyNumberFormat="1" applyFont="1" applyBorder="1" applyAlignment="1">
      <alignment horizontal="center"/>
    </xf>
    <xf numFmtId="3" fontId="6" fillId="0" borderId="37" xfId="1" applyNumberFormat="1" applyFont="1" applyBorder="1" applyAlignment="1">
      <alignment horizontal="center"/>
    </xf>
    <xf numFmtId="1" fontId="6" fillId="0" borderId="24" xfId="1" applyNumberFormat="1" applyFont="1" applyBorder="1" applyAlignment="1">
      <alignment horizontal="center"/>
    </xf>
    <xf numFmtId="0" fontId="3" fillId="5" borderId="44" xfId="1" applyFont="1" applyFill="1" applyBorder="1" applyAlignment="1">
      <alignment horizontal="center"/>
    </xf>
    <xf numFmtId="0" fontId="3" fillId="5" borderId="45" xfId="1" applyFont="1" applyFill="1" applyBorder="1" applyAlignment="1">
      <alignment horizontal="center"/>
    </xf>
    <xf numFmtId="3" fontId="3" fillId="5" borderId="46" xfId="1" applyNumberFormat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3" fontId="3" fillId="3" borderId="5" xfId="1" applyNumberFormat="1" applyFont="1" applyFill="1" applyBorder="1" applyAlignment="1">
      <alignment horizontal="center"/>
    </xf>
    <xf numFmtId="3" fontId="3" fillId="3" borderId="47" xfId="1" applyNumberFormat="1" applyFont="1" applyFill="1" applyBorder="1" applyAlignment="1">
      <alignment horizontal="center"/>
    </xf>
    <xf numFmtId="0" fontId="10" fillId="0" borderId="6" xfId="1" applyFont="1" applyBorder="1" applyAlignment="1">
      <alignment horizontal="left" wrapText="1"/>
    </xf>
    <xf numFmtId="0" fontId="10" fillId="0" borderId="8" xfId="1" applyFont="1" applyBorder="1" applyAlignment="1">
      <alignment horizontal="left" wrapText="1"/>
    </xf>
    <xf numFmtId="0" fontId="3" fillId="5" borderId="22" xfId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3" fontId="3" fillId="5" borderId="22" xfId="1" applyNumberFormat="1" applyFont="1" applyFill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49" xfId="1" applyFont="1" applyBorder="1" applyAlignment="1">
      <alignment horizontal="center"/>
    </xf>
    <xf numFmtId="0" fontId="10" fillId="0" borderId="12" xfId="1" applyFont="1" applyBorder="1" applyAlignment="1">
      <alignment horizontal="left" wrapText="1"/>
    </xf>
    <xf numFmtId="0" fontId="10" fillId="0" borderId="50" xfId="1" applyFont="1" applyBorder="1" applyAlignment="1">
      <alignment horizontal="left" wrapText="1"/>
    </xf>
    <xf numFmtId="3" fontId="10" fillId="0" borderId="16" xfId="1" applyNumberFormat="1" applyFont="1" applyBorder="1" applyAlignment="1">
      <alignment horizontal="center"/>
    </xf>
    <xf numFmtId="3" fontId="10" fillId="0" borderId="15" xfId="1" applyNumberFormat="1" applyFont="1" applyBorder="1" applyAlignment="1">
      <alignment horizontal="center"/>
    </xf>
    <xf numFmtId="0" fontId="10" fillId="0" borderId="17" xfId="1" applyFont="1" applyBorder="1" applyAlignment="1">
      <alignment horizontal="left" wrapText="1"/>
    </xf>
    <xf numFmtId="0" fontId="10" fillId="0" borderId="8" xfId="1" applyFont="1" applyBorder="1" applyAlignment="1">
      <alignment horizontal="left"/>
    </xf>
    <xf numFmtId="0" fontId="6" fillId="0" borderId="51" xfId="1" applyFont="1" applyBorder="1" applyAlignment="1">
      <alignment horizontal="left"/>
    </xf>
    <xf numFmtId="3" fontId="6" fillId="0" borderId="30" xfId="1" applyNumberFormat="1" applyFont="1" applyBorder="1" applyAlignment="1">
      <alignment horizontal="center"/>
    </xf>
    <xf numFmtId="3" fontId="10" fillId="0" borderId="30" xfId="1" applyNumberFormat="1" applyFont="1" applyBorder="1" applyAlignment="1">
      <alignment horizontal="center"/>
    </xf>
    <xf numFmtId="3" fontId="6" fillId="0" borderId="31" xfId="1" applyNumberFormat="1" applyFont="1" applyBorder="1" applyAlignment="1">
      <alignment horizontal="center"/>
    </xf>
    <xf numFmtId="0" fontId="3" fillId="5" borderId="27" xfId="1" applyFont="1" applyFill="1" applyBorder="1" applyAlignment="1">
      <alignment horizontal="center"/>
    </xf>
    <xf numFmtId="0" fontId="3" fillId="5" borderId="29" xfId="1" applyFont="1" applyFill="1" applyBorder="1" applyAlignment="1">
      <alignment horizontal="center"/>
    </xf>
    <xf numFmtId="3" fontId="3" fillId="5" borderId="29" xfId="1" applyNumberFormat="1" applyFont="1" applyFill="1" applyBorder="1" applyAlignment="1">
      <alignment horizontal="center"/>
    </xf>
    <xf numFmtId="0" fontId="3" fillId="5" borderId="46" xfId="1" applyFont="1" applyFill="1" applyBorder="1" applyAlignment="1">
      <alignment horizontal="left"/>
    </xf>
    <xf numFmtId="0" fontId="3" fillId="5" borderId="52" xfId="1" applyFont="1" applyFill="1" applyBorder="1" applyAlignment="1">
      <alignment horizontal="left"/>
    </xf>
    <xf numFmtId="0" fontId="10" fillId="3" borderId="38" xfId="1" applyFont="1" applyFill="1" applyBorder="1" applyAlignment="1">
      <alignment horizontal="center" wrapText="1"/>
    </xf>
    <xf numFmtId="0" fontId="10" fillId="3" borderId="50" xfId="1" applyFont="1" applyFill="1" applyBorder="1" applyAlignment="1">
      <alignment horizontal="center" wrapText="1"/>
    </xf>
    <xf numFmtId="3" fontId="10" fillId="3" borderId="22" xfId="1" applyNumberFormat="1" applyFont="1" applyFill="1" applyBorder="1" applyAlignment="1">
      <alignment horizontal="center"/>
    </xf>
    <xf numFmtId="0" fontId="11" fillId="0" borderId="0" xfId="0" applyFont="1"/>
    <xf numFmtId="0" fontId="10" fillId="3" borderId="22" xfId="1" applyFont="1" applyFill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9"/>
  <sheetViews>
    <sheetView tabSelected="1" topLeftCell="A57" workbookViewId="0">
      <selection activeCell="D76" sqref="D76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2" width="9.109375" hidden="1" customWidth="1"/>
    <col min="13" max="15" width="10.109375" hidden="1" customWidth="1"/>
    <col min="16" max="16" width="9.109375" hidden="1" customWidth="1"/>
  </cols>
  <sheetData>
    <row r="1" spans="1:15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1"/>
    </row>
    <row r="2" spans="1:15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  <c r="L2" s="1"/>
    </row>
    <row r="3" spans="1:15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1"/>
      <c r="K3" s="1"/>
      <c r="L3" s="1"/>
    </row>
    <row r="4" spans="1:15" ht="15" thickBot="1" x14ac:dyDescent="0.35">
      <c r="A4" s="4" t="s">
        <v>3</v>
      </c>
      <c r="B4" s="4"/>
      <c r="C4" s="4"/>
      <c r="D4" s="4"/>
      <c r="E4" s="4"/>
      <c r="F4" s="4"/>
      <c r="G4" s="4"/>
      <c r="H4" s="4"/>
      <c r="I4" s="4"/>
      <c r="J4" s="1"/>
      <c r="K4" s="1"/>
      <c r="L4" s="1"/>
    </row>
    <row r="5" spans="1:15" ht="48.6" thickBot="1" x14ac:dyDescent="0.35">
      <c r="A5" s="5" t="s">
        <v>4</v>
      </c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8" t="s">
        <v>11</v>
      </c>
      <c r="J5" s="9"/>
      <c r="K5" s="1"/>
      <c r="L5" s="1"/>
    </row>
    <row r="6" spans="1:15" x14ac:dyDescent="0.3">
      <c r="A6" s="10">
        <v>1</v>
      </c>
      <c r="B6" s="11"/>
      <c r="C6" s="12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4">
        <v>8</v>
      </c>
      <c r="J6" s="9"/>
      <c r="K6" s="1"/>
      <c r="L6" s="1"/>
    </row>
    <row r="7" spans="1:15" x14ac:dyDescent="0.3">
      <c r="A7" s="15" t="s">
        <v>12</v>
      </c>
      <c r="B7" s="16"/>
      <c r="C7" s="16"/>
      <c r="D7" s="16"/>
      <c r="E7" s="16"/>
      <c r="F7" s="16"/>
      <c r="G7" s="16"/>
      <c r="H7" s="16"/>
      <c r="I7" s="17"/>
      <c r="J7" s="9"/>
      <c r="K7" s="1"/>
      <c r="L7" s="1"/>
    </row>
    <row r="8" spans="1:15" x14ac:dyDescent="0.3">
      <c r="A8" s="18" t="s">
        <v>13</v>
      </c>
      <c r="B8" s="19"/>
      <c r="C8" s="20">
        <v>-15110.059999999998</v>
      </c>
      <c r="D8" s="21">
        <v>54761.990000000049</v>
      </c>
      <c r="E8" s="22">
        <f>SUM(E9:E13)</f>
        <v>258261.02</v>
      </c>
      <c r="F8" s="22">
        <v>258261.02</v>
      </c>
      <c r="G8" s="20">
        <f>SUM(G9:G13)</f>
        <v>260328.28</v>
      </c>
      <c r="H8" s="23">
        <f>C8+E8-F8</f>
        <v>-15110.059999999998</v>
      </c>
      <c r="I8" s="21">
        <f>D8+E8-G8</f>
        <v>52694.73000000001</v>
      </c>
      <c r="J8" s="24">
        <v>4377.54</v>
      </c>
      <c r="K8" s="24">
        <v>4536.96</v>
      </c>
      <c r="L8" s="24">
        <v>43775.96</v>
      </c>
      <c r="M8" s="24">
        <v>125187.92</v>
      </c>
      <c r="N8" s="24">
        <v>188090.58</v>
      </c>
      <c r="O8" s="24">
        <v>180260.27</v>
      </c>
    </row>
    <row r="9" spans="1:15" hidden="1" x14ac:dyDescent="0.3">
      <c r="A9" s="25" t="s">
        <v>14</v>
      </c>
      <c r="B9" s="26"/>
      <c r="C9" s="27"/>
      <c r="D9" s="28">
        <v>26398.610000000073</v>
      </c>
      <c r="E9" s="29">
        <v>242474.18</v>
      </c>
      <c r="F9" s="29"/>
      <c r="G9" s="30">
        <v>253837.08</v>
      </c>
      <c r="H9" s="30"/>
      <c r="I9" s="31">
        <f t="shared" ref="I9:I13" si="0">D9+E9-G9</f>
        <v>15035.71000000005</v>
      </c>
      <c r="J9" s="24"/>
      <c r="K9" s="24"/>
      <c r="L9" s="24"/>
      <c r="M9" s="24"/>
      <c r="N9" s="24"/>
      <c r="O9" s="24"/>
    </row>
    <row r="10" spans="1:15" hidden="1" x14ac:dyDescent="0.3">
      <c r="A10" s="32" t="s">
        <v>15</v>
      </c>
      <c r="B10" s="33"/>
      <c r="C10" s="34"/>
      <c r="D10" s="35">
        <v>0</v>
      </c>
      <c r="E10" s="36"/>
      <c r="F10" s="36"/>
      <c r="G10" s="37"/>
      <c r="H10" s="37"/>
      <c r="I10" s="38">
        <f t="shared" si="0"/>
        <v>0</v>
      </c>
      <c r="J10" s="24"/>
      <c r="K10" s="24"/>
      <c r="L10" s="24"/>
      <c r="M10" s="24"/>
      <c r="N10" s="24"/>
      <c r="O10" s="24"/>
    </row>
    <row r="11" spans="1:15" hidden="1" x14ac:dyDescent="0.3">
      <c r="A11" s="32" t="s">
        <v>16</v>
      </c>
      <c r="B11" s="33"/>
      <c r="C11" s="34"/>
      <c r="D11" s="35">
        <v>28363.380000000005</v>
      </c>
      <c r="E11" s="36">
        <v>8674.74</v>
      </c>
      <c r="F11" s="36"/>
      <c r="G11" s="37">
        <v>0</v>
      </c>
      <c r="H11" s="37"/>
      <c r="I11" s="38">
        <f t="shared" si="0"/>
        <v>37038.120000000003</v>
      </c>
      <c r="J11" s="24"/>
      <c r="K11" s="24"/>
      <c r="L11" s="24"/>
      <c r="M11" s="24"/>
      <c r="N11" s="24"/>
      <c r="O11" s="24"/>
    </row>
    <row r="12" spans="1:15" hidden="1" x14ac:dyDescent="0.3">
      <c r="A12" s="32" t="s">
        <v>17</v>
      </c>
      <c r="B12" s="33"/>
      <c r="C12" s="39"/>
      <c r="D12" s="40"/>
      <c r="E12" s="41">
        <v>7112.1</v>
      </c>
      <c r="F12" s="41"/>
      <c r="G12" s="42">
        <v>6491.2</v>
      </c>
      <c r="H12" s="42"/>
      <c r="I12" s="38">
        <f t="shared" si="0"/>
        <v>620.90000000000055</v>
      </c>
      <c r="J12" s="24"/>
      <c r="K12" s="24"/>
      <c r="L12" s="24"/>
      <c r="M12" s="24"/>
      <c r="N12" s="24"/>
      <c r="O12" s="24"/>
    </row>
    <row r="13" spans="1:15" ht="15" hidden="1" thickBot="1" x14ac:dyDescent="0.35">
      <c r="A13" s="43" t="s">
        <v>18</v>
      </c>
      <c r="B13" s="44"/>
      <c r="C13" s="45"/>
      <c r="D13" s="46">
        <v>0</v>
      </c>
      <c r="E13" s="47"/>
      <c r="F13" s="47"/>
      <c r="G13" s="48"/>
      <c r="H13" s="48"/>
      <c r="I13" s="49">
        <f t="shared" si="0"/>
        <v>0</v>
      </c>
      <c r="J13" s="24"/>
      <c r="K13" s="24"/>
      <c r="L13" s="24"/>
      <c r="M13" s="24"/>
      <c r="N13" s="24"/>
      <c r="O13" s="24"/>
    </row>
    <row r="14" spans="1:15" x14ac:dyDescent="0.3">
      <c r="A14" s="50"/>
      <c r="B14" s="51"/>
      <c r="C14" s="52"/>
      <c r="D14" s="53"/>
      <c r="E14" s="54"/>
      <c r="F14" s="54"/>
      <c r="G14" s="52"/>
      <c r="H14" s="52"/>
      <c r="I14" s="53"/>
      <c r="J14" s="24"/>
      <c r="K14" s="24"/>
      <c r="L14" s="24"/>
    </row>
    <row r="15" spans="1:15" x14ac:dyDescent="0.3">
      <c r="A15" s="55" t="s">
        <v>19</v>
      </c>
      <c r="B15" s="56"/>
      <c r="C15" s="57">
        <v>1095385.9300000002</v>
      </c>
      <c r="D15" s="21">
        <v>51042.0799999999</v>
      </c>
      <c r="E15" s="22">
        <f>SUM(E16:E20)</f>
        <v>98367.719999999987</v>
      </c>
      <c r="F15" s="58">
        <v>80162</v>
      </c>
      <c r="G15" s="20">
        <f>SUM(G16:G20)</f>
        <v>99271.37</v>
      </c>
      <c r="H15" s="20">
        <f>C15+E15-F15</f>
        <v>1113591.6500000001</v>
      </c>
      <c r="I15" s="21">
        <f>D15+E15-G15</f>
        <v>50138.429999999877</v>
      </c>
      <c r="J15" s="59">
        <v>4685.1099999999997</v>
      </c>
      <c r="K15" s="59">
        <v>4881.96</v>
      </c>
      <c r="L15" s="59">
        <v>46725.120000000003</v>
      </c>
      <c r="M15" s="60">
        <v>130883.44</v>
      </c>
      <c r="N15" s="60">
        <v>200759.73</v>
      </c>
      <c r="O15" s="60">
        <v>193919.61</v>
      </c>
    </row>
    <row r="16" spans="1:15" hidden="1" x14ac:dyDescent="0.3">
      <c r="A16" s="25" t="s">
        <v>14</v>
      </c>
      <c r="B16" s="26"/>
      <c r="C16" s="30"/>
      <c r="D16" s="28">
        <v>11120.939999999886</v>
      </c>
      <c r="E16" s="61">
        <v>93332.34</v>
      </c>
      <c r="F16" s="29"/>
      <c r="G16" s="62">
        <v>97171.97</v>
      </c>
      <c r="H16" s="30"/>
      <c r="I16" s="31">
        <f t="shared" ref="I16:I20" si="1">D16+E16-G16</f>
        <v>7281.3099999998813</v>
      </c>
      <c r="J16" s="24"/>
      <c r="K16" s="24"/>
      <c r="L16" s="24"/>
      <c r="M16" s="24"/>
      <c r="N16" s="24"/>
      <c r="O16" s="24"/>
    </row>
    <row r="17" spans="1:15" hidden="1" x14ac:dyDescent="0.3">
      <c r="A17" s="32" t="s">
        <v>15</v>
      </c>
      <c r="B17" s="33"/>
      <c r="C17" s="63"/>
      <c r="D17" s="35">
        <v>0</v>
      </c>
      <c r="E17" s="64"/>
      <c r="F17" s="36"/>
      <c r="G17" s="37"/>
      <c r="H17" s="37"/>
      <c r="I17" s="38">
        <f t="shared" si="1"/>
        <v>0</v>
      </c>
      <c r="J17" s="24"/>
      <c r="K17" s="24"/>
      <c r="L17" s="24"/>
      <c r="M17" s="24"/>
      <c r="N17" s="24"/>
      <c r="O17" s="24"/>
    </row>
    <row r="18" spans="1:15" hidden="1" x14ac:dyDescent="0.3">
      <c r="A18" s="32" t="s">
        <v>16</v>
      </c>
      <c r="B18" s="33"/>
      <c r="C18" s="63"/>
      <c r="D18" s="35">
        <v>39921.140000000007</v>
      </c>
      <c r="E18" s="64">
        <v>2766.9</v>
      </c>
      <c r="F18" s="36"/>
      <c r="G18" s="37">
        <v>0</v>
      </c>
      <c r="H18" s="37"/>
      <c r="I18" s="38">
        <f t="shared" si="1"/>
        <v>42688.040000000008</v>
      </c>
      <c r="J18" s="24"/>
      <c r="K18" s="24"/>
      <c r="L18" s="24"/>
      <c r="M18" s="24"/>
      <c r="N18" s="24"/>
      <c r="O18" s="24"/>
    </row>
    <row r="19" spans="1:15" hidden="1" x14ac:dyDescent="0.3">
      <c r="A19" s="32" t="s">
        <v>17</v>
      </c>
      <c r="B19" s="33"/>
      <c r="C19" s="65"/>
      <c r="D19" s="40"/>
      <c r="E19" s="66">
        <v>2268.48</v>
      </c>
      <c r="F19" s="41"/>
      <c r="G19" s="42">
        <v>2099.4</v>
      </c>
      <c r="H19" s="42"/>
      <c r="I19" s="38">
        <f t="shared" si="1"/>
        <v>169.07999999999993</v>
      </c>
      <c r="J19" s="24"/>
      <c r="K19" s="24"/>
      <c r="L19" s="24"/>
      <c r="M19" s="24"/>
      <c r="N19" s="24"/>
      <c r="O19" s="24"/>
    </row>
    <row r="20" spans="1:15" ht="15" hidden="1" thickBot="1" x14ac:dyDescent="0.35">
      <c r="A20" s="43" t="s">
        <v>18</v>
      </c>
      <c r="B20" s="44"/>
      <c r="C20" s="67"/>
      <c r="D20" s="46">
        <v>0</v>
      </c>
      <c r="E20" s="68"/>
      <c r="F20" s="47"/>
      <c r="G20" s="48"/>
      <c r="H20" s="48"/>
      <c r="I20" s="49">
        <f t="shared" si="1"/>
        <v>0</v>
      </c>
      <c r="J20" s="24"/>
      <c r="K20" s="24"/>
      <c r="L20" s="24"/>
      <c r="M20" s="24"/>
      <c r="N20" s="24"/>
      <c r="O20" s="24"/>
    </row>
    <row r="21" spans="1:15" x14ac:dyDescent="0.3">
      <c r="A21" s="69"/>
      <c r="B21" s="70"/>
      <c r="C21" s="71"/>
      <c r="D21" s="72"/>
      <c r="E21" s="73"/>
      <c r="F21" s="73"/>
      <c r="G21" s="71"/>
      <c r="H21" s="71"/>
      <c r="I21" s="72"/>
      <c r="J21" s="1"/>
      <c r="K21" s="1"/>
      <c r="L21" s="1"/>
    </row>
    <row r="22" spans="1:15" x14ac:dyDescent="0.3">
      <c r="A22" s="74" t="s">
        <v>20</v>
      </c>
      <c r="B22" s="75"/>
      <c r="C22" s="76">
        <v>8919.6100000000079</v>
      </c>
      <c r="D22" s="21">
        <v>12586.369999999981</v>
      </c>
      <c r="E22" s="22">
        <f>SUM(E23:E27)</f>
        <v>64654.799999999996</v>
      </c>
      <c r="F22" s="58">
        <v>64654.8</v>
      </c>
      <c r="G22" s="20">
        <f>SUM(G23:G27)</f>
        <v>63280.07</v>
      </c>
      <c r="H22" s="20">
        <f>C22+E22-F22</f>
        <v>8919.61</v>
      </c>
      <c r="I22" s="21">
        <f>D22+E22-G22</f>
        <v>13961.099999999984</v>
      </c>
      <c r="J22" s="1">
        <v>1169.67</v>
      </c>
      <c r="K22" s="1">
        <v>1214.0999999999999</v>
      </c>
      <c r="L22" s="1">
        <v>11688.12</v>
      </c>
      <c r="M22" s="77">
        <v>32250.44</v>
      </c>
      <c r="N22" s="77">
        <v>50219.56</v>
      </c>
      <c r="O22" s="77">
        <v>48167.97</v>
      </c>
    </row>
    <row r="23" spans="1:15" hidden="1" x14ac:dyDescent="0.3">
      <c r="A23" s="25" t="s">
        <v>14</v>
      </c>
      <c r="B23" s="26"/>
      <c r="C23" s="30"/>
      <c r="D23" s="78">
        <v>5922.0699999999706</v>
      </c>
      <c r="E23" s="61">
        <v>61345.2</v>
      </c>
      <c r="F23" s="29"/>
      <c r="G23" s="30">
        <v>61913.32</v>
      </c>
      <c r="H23" s="30"/>
      <c r="I23" s="79">
        <f t="shared" ref="I23:I27" si="2">D23+E23-G23</f>
        <v>5353.9499999999607</v>
      </c>
      <c r="J23" s="24"/>
      <c r="K23" s="24"/>
      <c r="L23" s="24"/>
      <c r="M23" s="24"/>
      <c r="N23" s="24"/>
      <c r="O23" s="24"/>
    </row>
    <row r="24" spans="1:15" hidden="1" x14ac:dyDescent="0.3">
      <c r="A24" s="32" t="s">
        <v>15</v>
      </c>
      <c r="B24" s="33"/>
      <c r="C24" s="63"/>
      <c r="D24" s="80">
        <v>0</v>
      </c>
      <c r="E24" s="81"/>
      <c r="F24" s="82"/>
      <c r="G24" s="37"/>
      <c r="H24" s="37"/>
      <c r="I24" s="38">
        <f t="shared" si="2"/>
        <v>0</v>
      </c>
      <c r="J24" s="24"/>
      <c r="K24" s="24"/>
      <c r="L24" s="24"/>
      <c r="M24" s="24"/>
      <c r="N24" s="24"/>
      <c r="O24" s="24"/>
    </row>
    <row r="25" spans="1:15" hidden="1" x14ac:dyDescent="0.3">
      <c r="A25" s="32" t="s">
        <v>16</v>
      </c>
      <c r="B25" s="33"/>
      <c r="C25" s="63"/>
      <c r="D25" s="80">
        <v>6664.3000000000011</v>
      </c>
      <c r="E25" s="81">
        <v>1818.6</v>
      </c>
      <c r="F25" s="82"/>
      <c r="G25" s="37">
        <v>0</v>
      </c>
      <c r="H25" s="37"/>
      <c r="I25" s="38">
        <f t="shared" si="2"/>
        <v>8482.9000000000015</v>
      </c>
      <c r="J25" s="24"/>
      <c r="K25" s="24"/>
      <c r="L25" s="24"/>
      <c r="M25" s="24"/>
      <c r="N25" s="24"/>
      <c r="O25" s="24"/>
    </row>
    <row r="26" spans="1:15" hidden="1" x14ac:dyDescent="0.3">
      <c r="A26" s="32" t="s">
        <v>17</v>
      </c>
      <c r="B26" s="33"/>
      <c r="C26" s="65"/>
      <c r="D26" s="83"/>
      <c r="E26" s="84">
        <v>1491</v>
      </c>
      <c r="F26" s="85"/>
      <c r="G26" s="42">
        <v>1366.75</v>
      </c>
      <c r="H26" s="42"/>
      <c r="I26" s="38">
        <f t="shared" si="2"/>
        <v>124.25</v>
      </c>
      <c r="J26" s="24"/>
      <c r="K26" s="24"/>
      <c r="L26" s="24"/>
      <c r="M26" s="24"/>
      <c r="N26" s="24"/>
      <c r="O26" s="24"/>
    </row>
    <row r="27" spans="1:15" ht="15" hidden="1" thickBot="1" x14ac:dyDescent="0.35">
      <c r="A27" s="43" t="s">
        <v>18</v>
      </c>
      <c r="B27" s="44"/>
      <c r="C27" s="67"/>
      <c r="D27" s="86">
        <v>0</v>
      </c>
      <c r="E27" s="87"/>
      <c r="F27" s="88"/>
      <c r="G27" s="48"/>
      <c r="H27" s="48"/>
      <c r="I27" s="49">
        <f t="shared" si="2"/>
        <v>0</v>
      </c>
      <c r="J27" s="24"/>
      <c r="K27" s="24"/>
      <c r="L27" s="24"/>
      <c r="M27" s="24"/>
      <c r="N27" s="24"/>
      <c r="O27" s="24"/>
    </row>
    <row r="28" spans="1:15" x14ac:dyDescent="0.3">
      <c r="A28" s="50"/>
      <c r="B28" s="89"/>
      <c r="C28" s="52"/>
      <c r="D28" s="53"/>
      <c r="E28" s="54"/>
      <c r="F28" s="54"/>
      <c r="G28" s="52"/>
      <c r="H28" s="52"/>
      <c r="I28" s="53"/>
      <c r="J28" s="1"/>
      <c r="K28" s="1"/>
      <c r="L28" s="1"/>
    </row>
    <row r="29" spans="1:15" x14ac:dyDescent="0.3">
      <c r="A29" s="74" t="s">
        <v>21</v>
      </c>
      <c r="B29" s="75"/>
      <c r="C29" s="57">
        <v>-17.670000000038499</v>
      </c>
      <c r="D29" s="21">
        <v>757.83000000000266</v>
      </c>
      <c r="E29" s="22">
        <f>SUM(E30:E34)</f>
        <v>15.27</v>
      </c>
      <c r="F29" s="58">
        <v>0</v>
      </c>
      <c r="G29" s="20">
        <f>SUM(G30:G34)</f>
        <v>30.54</v>
      </c>
      <c r="H29" s="20">
        <f>C29+E29-F29</f>
        <v>-2.4000000000384993</v>
      </c>
      <c r="I29" s="21">
        <f>D29+E29-G29</f>
        <v>742.56000000000267</v>
      </c>
      <c r="J29" s="1">
        <v>65.41</v>
      </c>
      <c r="K29" s="1">
        <v>68.16</v>
      </c>
      <c r="L29">
        <v>652.32000000000005</v>
      </c>
      <c r="M29">
        <v>1881.48</v>
      </c>
      <c r="N29">
        <v>7680.69</v>
      </c>
      <c r="O29" s="90">
        <v>6051.11</v>
      </c>
    </row>
    <row r="30" spans="1:15" hidden="1" x14ac:dyDescent="0.3">
      <c r="A30" s="25" t="s">
        <v>14</v>
      </c>
      <c r="B30" s="26"/>
      <c r="C30" s="30"/>
      <c r="D30" s="78">
        <v>3.637978807091713E-12</v>
      </c>
      <c r="E30" s="61">
        <v>0</v>
      </c>
      <c r="F30" s="29"/>
      <c r="G30" s="30">
        <v>0</v>
      </c>
      <c r="H30" s="30"/>
      <c r="I30" s="31">
        <f t="shared" ref="I30:I34" si="3">D30+E30-G30</f>
        <v>3.637978807091713E-12</v>
      </c>
      <c r="J30" s="24"/>
      <c r="K30" s="24"/>
      <c r="L30" s="24"/>
      <c r="M30" s="24"/>
      <c r="N30" s="24"/>
      <c r="O30" s="24"/>
    </row>
    <row r="31" spans="1:15" hidden="1" x14ac:dyDescent="0.3">
      <c r="A31" s="32" t="s">
        <v>15</v>
      </c>
      <c r="B31" s="33"/>
      <c r="C31" s="63"/>
      <c r="D31" s="80">
        <v>0</v>
      </c>
      <c r="E31" s="81"/>
      <c r="F31" s="82"/>
      <c r="G31" s="37"/>
      <c r="H31" s="37"/>
      <c r="I31" s="38">
        <f t="shared" si="3"/>
        <v>0</v>
      </c>
      <c r="J31" s="24"/>
      <c r="K31" s="24"/>
      <c r="L31" s="24"/>
      <c r="M31" s="24"/>
      <c r="N31" s="24"/>
      <c r="O31" s="24"/>
    </row>
    <row r="32" spans="1:15" hidden="1" x14ac:dyDescent="0.3">
      <c r="A32" s="32" t="s">
        <v>16</v>
      </c>
      <c r="B32" s="33"/>
      <c r="C32" s="63"/>
      <c r="D32" s="80">
        <v>757.83</v>
      </c>
      <c r="E32" s="81">
        <v>0</v>
      </c>
      <c r="F32" s="82"/>
      <c r="G32" s="37">
        <v>0</v>
      </c>
      <c r="H32" s="37"/>
      <c r="I32" s="38">
        <f t="shared" si="3"/>
        <v>757.83</v>
      </c>
      <c r="J32" s="24"/>
      <c r="K32" s="24"/>
      <c r="L32" s="24"/>
      <c r="M32" s="24"/>
      <c r="N32" s="24"/>
      <c r="O32" s="24"/>
    </row>
    <row r="33" spans="1:15" hidden="1" x14ac:dyDescent="0.3">
      <c r="A33" s="32" t="s">
        <v>17</v>
      </c>
      <c r="B33" s="33"/>
      <c r="C33" s="65"/>
      <c r="D33" s="83"/>
      <c r="E33" s="84">
        <v>15.27</v>
      </c>
      <c r="F33" s="85"/>
      <c r="G33" s="42">
        <v>30.54</v>
      </c>
      <c r="H33" s="42"/>
      <c r="I33" s="38">
        <f t="shared" si="3"/>
        <v>-15.27</v>
      </c>
      <c r="J33" s="24"/>
      <c r="K33" s="24"/>
      <c r="L33" s="24"/>
      <c r="M33" s="24"/>
      <c r="N33" s="24"/>
      <c r="O33" s="24"/>
    </row>
    <row r="34" spans="1:15" ht="15" hidden="1" thickBot="1" x14ac:dyDescent="0.35">
      <c r="A34" s="43" t="s">
        <v>18</v>
      </c>
      <c r="B34" s="44"/>
      <c r="C34" s="67"/>
      <c r="D34" s="86">
        <v>0</v>
      </c>
      <c r="E34" s="87"/>
      <c r="F34" s="88"/>
      <c r="G34" s="48"/>
      <c r="H34" s="48"/>
      <c r="I34" s="49">
        <f t="shared" si="3"/>
        <v>0</v>
      </c>
      <c r="J34" s="24"/>
      <c r="K34" s="24"/>
      <c r="L34" s="24"/>
      <c r="M34" s="24"/>
      <c r="N34" s="24"/>
      <c r="O34" s="24"/>
    </row>
    <row r="35" spans="1:15" x14ac:dyDescent="0.3">
      <c r="A35" s="91"/>
      <c r="B35" s="92"/>
      <c r="C35" s="52"/>
      <c r="D35" s="53"/>
      <c r="E35" s="54"/>
      <c r="F35" s="54"/>
      <c r="G35" s="52"/>
      <c r="H35" s="52"/>
      <c r="I35" s="53"/>
      <c r="J35" s="1"/>
      <c r="K35" s="1"/>
    </row>
    <row r="36" spans="1:15" x14ac:dyDescent="0.3">
      <c r="A36" s="74" t="s">
        <v>22</v>
      </c>
      <c r="B36" s="75"/>
      <c r="C36" s="57">
        <v>-2493.4600000000369</v>
      </c>
      <c r="D36" s="21">
        <v>493.28000000000065</v>
      </c>
      <c r="E36" s="22">
        <f>SUM(E37:E41)</f>
        <v>9.94</v>
      </c>
      <c r="F36" s="58">
        <v>0</v>
      </c>
      <c r="G36" s="20">
        <f>SUM(G37:G41)</f>
        <v>19.88</v>
      </c>
      <c r="H36" s="20">
        <f>C36+E36-F36</f>
        <v>-2483.5200000000368</v>
      </c>
      <c r="I36" s="21">
        <f>D36+E36-G36</f>
        <v>483.34000000000066</v>
      </c>
      <c r="J36" s="1">
        <v>40.880000000000003</v>
      </c>
      <c r="K36" s="1">
        <v>48.99</v>
      </c>
      <c r="L36">
        <v>407.76</v>
      </c>
      <c r="M36">
        <v>1264.44</v>
      </c>
      <c r="N36">
        <v>5154.6000000000004</v>
      </c>
      <c r="O36" s="90">
        <v>4054.34</v>
      </c>
    </row>
    <row r="37" spans="1:15" hidden="1" x14ac:dyDescent="0.3">
      <c r="A37" s="25" t="s">
        <v>14</v>
      </c>
      <c r="B37" s="26"/>
      <c r="C37" s="30"/>
      <c r="D37" s="78">
        <v>-3.1832314562052488E-12</v>
      </c>
      <c r="E37" s="61">
        <v>0</v>
      </c>
      <c r="F37" s="29"/>
      <c r="G37" s="30">
        <v>0</v>
      </c>
      <c r="H37" s="30"/>
      <c r="I37" s="31">
        <f t="shared" ref="I37:I41" si="4">D37+E37-G37</f>
        <v>-3.1832314562052488E-12</v>
      </c>
      <c r="J37" s="24"/>
      <c r="K37" s="24"/>
      <c r="L37" s="24"/>
      <c r="M37" s="24"/>
      <c r="N37" s="24"/>
      <c r="O37" s="24"/>
    </row>
    <row r="38" spans="1:15" hidden="1" x14ac:dyDescent="0.3">
      <c r="A38" s="32" t="s">
        <v>15</v>
      </c>
      <c r="B38" s="33"/>
      <c r="C38" s="63"/>
      <c r="D38" s="80">
        <v>0</v>
      </c>
      <c r="E38" s="81"/>
      <c r="F38" s="82"/>
      <c r="G38" s="37"/>
      <c r="H38" s="37"/>
      <c r="I38" s="38">
        <f t="shared" si="4"/>
        <v>0</v>
      </c>
      <c r="J38" s="24"/>
      <c r="K38" s="24"/>
      <c r="L38" s="24"/>
      <c r="M38" s="24"/>
      <c r="N38" s="24"/>
      <c r="O38" s="24"/>
    </row>
    <row r="39" spans="1:15" hidden="1" x14ac:dyDescent="0.3">
      <c r="A39" s="32" t="s">
        <v>16</v>
      </c>
      <c r="B39" s="33"/>
      <c r="C39" s="63"/>
      <c r="D39" s="80">
        <v>493.28000000000003</v>
      </c>
      <c r="E39" s="81">
        <v>0</v>
      </c>
      <c r="F39" s="82"/>
      <c r="G39" s="37">
        <v>0</v>
      </c>
      <c r="H39" s="37"/>
      <c r="I39" s="38">
        <f t="shared" si="4"/>
        <v>493.28000000000003</v>
      </c>
      <c r="J39" s="24"/>
      <c r="K39" s="24"/>
      <c r="L39" s="24"/>
      <c r="M39" s="24"/>
      <c r="N39" s="24"/>
      <c r="O39" s="24"/>
    </row>
    <row r="40" spans="1:15" hidden="1" x14ac:dyDescent="0.3">
      <c r="A40" s="32" t="s">
        <v>17</v>
      </c>
      <c r="B40" s="33"/>
      <c r="C40" s="65"/>
      <c r="D40" s="83"/>
      <c r="E40" s="84">
        <v>9.94</v>
      </c>
      <c r="F40" s="85"/>
      <c r="G40" s="42">
        <v>19.88</v>
      </c>
      <c r="H40" s="42"/>
      <c r="I40" s="38">
        <f t="shared" si="4"/>
        <v>-9.94</v>
      </c>
      <c r="J40" s="24"/>
      <c r="K40" s="24"/>
      <c r="L40" s="24"/>
      <c r="M40" s="24"/>
      <c r="N40" s="24"/>
      <c r="O40" s="24"/>
    </row>
    <row r="41" spans="1:15" ht="15" hidden="1" thickBot="1" x14ac:dyDescent="0.35">
      <c r="A41" s="43" t="s">
        <v>18</v>
      </c>
      <c r="B41" s="44"/>
      <c r="C41" s="67"/>
      <c r="D41" s="86">
        <v>0</v>
      </c>
      <c r="E41" s="87"/>
      <c r="F41" s="88"/>
      <c r="G41" s="48"/>
      <c r="H41" s="48"/>
      <c r="I41" s="49">
        <f t="shared" si="4"/>
        <v>0</v>
      </c>
      <c r="J41" s="24"/>
      <c r="K41" s="24"/>
      <c r="L41" s="24"/>
      <c r="M41" s="24"/>
      <c r="N41" s="24"/>
      <c r="O41" s="24"/>
    </row>
    <row r="42" spans="1:15" x14ac:dyDescent="0.3">
      <c r="A42" s="91"/>
      <c r="B42" s="92"/>
      <c r="C42" s="52"/>
      <c r="D42" s="53"/>
      <c r="E42" s="54"/>
      <c r="F42" s="54"/>
      <c r="G42" s="52"/>
      <c r="H42" s="52"/>
      <c r="I42" s="53"/>
      <c r="J42" s="1"/>
      <c r="K42" s="1"/>
    </row>
    <row r="43" spans="1:15" x14ac:dyDescent="0.3">
      <c r="A43" s="74" t="s">
        <v>23</v>
      </c>
      <c r="B43" s="75"/>
      <c r="C43" s="57">
        <v>649.29999999996653</v>
      </c>
      <c r="D43" s="21">
        <v>2623.5200000000041</v>
      </c>
      <c r="E43" s="22">
        <f>SUM(E44:E48)</f>
        <v>54253.04</v>
      </c>
      <c r="F43" s="58">
        <v>52881.89</v>
      </c>
      <c r="G43" s="20">
        <f>SUM(G44:G48)</f>
        <v>47966.71</v>
      </c>
      <c r="H43" s="20">
        <f>C43+E43-F43</f>
        <v>2020.449999999968</v>
      </c>
      <c r="I43" s="21">
        <f>D43+E43-G43</f>
        <v>8909.8500000000058</v>
      </c>
      <c r="J43" s="1">
        <v>245.29</v>
      </c>
      <c r="K43" s="1">
        <v>249.21</v>
      </c>
      <c r="L43">
        <v>2446.3200000000002</v>
      </c>
      <c r="M43">
        <v>696.24</v>
      </c>
      <c r="N43">
        <v>15768.48</v>
      </c>
      <c r="O43" s="90">
        <v>15091.46</v>
      </c>
    </row>
    <row r="44" spans="1:15" hidden="1" x14ac:dyDescent="0.3">
      <c r="A44" s="25" t="s">
        <v>14</v>
      </c>
      <c r="B44" s="26"/>
      <c r="C44" s="30"/>
      <c r="D44" s="78">
        <v>357.42000000001281</v>
      </c>
      <c r="E44" s="61">
        <v>50901.760000000002</v>
      </c>
      <c r="F44" s="29"/>
      <c r="G44" s="30">
        <v>46462.559999999998</v>
      </c>
      <c r="H44" s="30"/>
      <c r="I44" s="31">
        <f t="shared" ref="I44:I48" si="5">D44+E44-G44</f>
        <v>4796.6200000000172</v>
      </c>
      <c r="J44" s="24"/>
      <c r="K44" s="24"/>
      <c r="L44" s="24"/>
      <c r="M44" s="24"/>
      <c r="N44" s="24"/>
      <c r="O44" s="24"/>
    </row>
    <row r="45" spans="1:15" hidden="1" x14ac:dyDescent="0.3">
      <c r="A45" s="32" t="s">
        <v>15</v>
      </c>
      <c r="B45" s="33"/>
      <c r="C45" s="63"/>
      <c r="D45" s="80">
        <v>0</v>
      </c>
      <c r="E45" s="81"/>
      <c r="F45" s="82"/>
      <c r="G45" s="37"/>
      <c r="H45" s="37"/>
      <c r="I45" s="38">
        <f t="shared" si="5"/>
        <v>0</v>
      </c>
      <c r="J45" s="24"/>
      <c r="K45" s="24"/>
      <c r="L45" s="24"/>
      <c r="M45" s="24"/>
      <c r="N45" s="24"/>
      <c r="O45" s="24"/>
    </row>
    <row r="46" spans="1:15" hidden="1" x14ac:dyDescent="0.3">
      <c r="A46" s="32" t="s">
        <v>16</v>
      </c>
      <c r="B46" s="33"/>
      <c r="C46" s="63"/>
      <c r="D46" s="80">
        <v>2266.1</v>
      </c>
      <c r="E46" s="81">
        <v>1509.88</v>
      </c>
      <c r="F46" s="82"/>
      <c r="G46" s="37">
        <v>0</v>
      </c>
      <c r="H46" s="37"/>
      <c r="I46" s="38">
        <f t="shared" si="5"/>
        <v>3775.98</v>
      </c>
      <c r="J46" s="24"/>
      <c r="K46" s="24"/>
      <c r="L46" s="24"/>
      <c r="M46" s="24"/>
      <c r="N46" s="24"/>
      <c r="O46" s="24"/>
    </row>
    <row r="47" spans="1:15" hidden="1" x14ac:dyDescent="0.3">
      <c r="A47" s="32" t="s">
        <v>17</v>
      </c>
      <c r="B47" s="33"/>
      <c r="C47" s="65"/>
      <c r="D47" s="83"/>
      <c r="E47" s="84">
        <v>1841.4</v>
      </c>
      <c r="F47" s="85"/>
      <c r="G47" s="42">
        <v>1504.15</v>
      </c>
      <c r="H47" s="42"/>
      <c r="I47" s="38">
        <f t="shared" si="5"/>
        <v>337.25</v>
      </c>
      <c r="J47" s="24"/>
      <c r="K47" s="24"/>
      <c r="L47" s="24"/>
      <c r="M47" s="24"/>
      <c r="N47" s="24"/>
      <c r="O47" s="24"/>
    </row>
    <row r="48" spans="1:15" ht="15" hidden="1" thickBot="1" x14ac:dyDescent="0.35">
      <c r="A48" s="43" t="s">
        <v>18</v>
      </c>
      <c r="B48" s="44"/>
      <c r="C48" s="67"/>
      <c r="D48" s="86">
        <v>0</v>
      </c>
      <c r="E48" s="87"/>
      <c r="F48" s="88"/>
      <c r="G48" s="48"/>
      <c r="H48" s="48"/>
      <c r="I48" s="49">
        <f t="shared" si="5"/>
        <v>0</v>
      </c>
      <c r="J48" s="24"/>
      <c r="K48" s="24"/>
      <c r="L48" s="24"/>
      <c r="M48" s="24"/>
      <c r="N48" s="24"/>
      <c r="O48" s="24"/>
    </row>
    <row r="49" spans="1:16" x14ac:dyDescent="0.3">
      <c r="A49" s="91"/>
      <c r="B49" s="92"/>
      <c r="C49" s="52"/>
      <c r="D49" s="53"/>
      <c r="E49" s="54"/>
      <c r="F49" s="54"/>
      <c r="G49" s="52"/>
      <c r="H49" s="52"/>
      <c r="I49" s="53"/>
      <c r="J49" s="1"/>
      <c r="K49" s="1"/>
    </row>
    <row r="50" spans="1:16" x14ac:dyDescent="0.3">
      <c r="A50" s="93" t="s">
        <v>24</v>
      </c>
      <c r="B50" s="94"/>
      <c r="C50" s="95">
        <v>-1828.0699999999977</v>
      </c>
      <c r="D50" s="95">
        <v>-59.720000000007957</v>
      </c>
      <c r="E50" s="54"/>
      <c r="F50" s="95"/>
      <c r="G50" s="52"/>
      <c r="H50" s="95">
        <f>C50+E50-F50</f>
        <v>-1828.0699999999977</v>
      </c>
      <c r="I50" s="53">
        <f>D50+E50-G50</f>
        <v>-59.720000000007957</v>
      </c>
      <c r="O50">
        <f>-128.47-29.91</f>
        <v>-158.38</v>
      </c>
    </row>
    <row r="51" spans="1:16" x14ac:dyDescent="0.3">
      <c r="A51" s="96"/>
      <c r="B51" s="97"/>
      <c r="C51" s="95"/>
      <c r="D51" s="53"/>
      <c r="E51" s="98"/>
      <c r="F51" s="98"/>
      <c r="G51" s="52"/>
      <c r="H51" s="52"/>
      <c r="I51" s="53"/>
      <c r="J51" s="1"/>
      <c r="K51" s="1"/>
      <c r="L51" s="1"/>
    </row>
    <row r="52" spans="1:16" x14ac:dyDescent="0.3">
      <c r="A52" s="99"/>
      <c r="B52" s="100"/>
      <c r="C52" s="95"/>
      <c r="D52" s="53"/>
      <c r="E52" s="98"/>
      <c r="F52" s="98"/>
      <c r="G52" s="52"/>
      <c r="H52" s="52"/>
      <c r="I52" s="53"/>
      <c r="J52" s="1"/>
      <c r="K52" s="1"/>
      <c r="L52" s="1"/>
    </row>
    <row r="53" spans="1:16" ht="15" thickBot="1" x14ac:dyDescent="0.35">
      <c r="A53" s="101"/>
      <c r="B53" s="102"/>
      <c r="C53" s="103"/>
      <c r="D53" s="104"/>
      <c r="E53" s="105"/>
      <c r="F53" s="105"/>
      <c r="G53" s="103"/>
      <c r="H53" s="103"/>
      <c r="I53" s="104"/>
      <c r="J53" s="1"/>
      <c r="K53" s="1"/>
      <c r="L53" s="1"/>
    </row>
    <row r="54" spans="1:16" ht="15" thickBot="1" x14ac:dyDescent="0.35">
      <c r="A54" s="106" t="s">
        <v>25</v>
      </c>
      <c r="B54" s="107"/>
      <c r="C54" s="108">
        <f>C8+C15+C22+C52+C29+C36+C43+C50</f>
        <v>1085505.5800000003</v>
      </c>
      <c r="D54" s="108">
        <f t="shared" ref="D54:I54" si="6">D8+D15+D22+D52+D29+D36+D43+D50</f>
        <v>122205.34999999993</v>
      </c>
      <c r="E54" s="108">
        <f>E8+E15+E22+E52+E29+E36+E43+E50</f>
        <v>475561.79</v>
      </c>
      <c r="F54" s="108">
        <f>F8+F15+F22+F52+F29+F36+F43+F50</f>
        <v>455959.71</v>
      </c>
      <c r="G54" s="108">
        <f>G8+G15+G22+G52+G29+G36+G43+G50</f>
        <v>470896.85000000003</v>
      </c>
      <c r="H54" s="108">
        <f t="shared" si="6"/>
        <v>1105107.6599999999</v>
      </c>
      <c r="I54" s="108">
        <f t="shared" si="6"/>
        <v>126870.28999999986</v>
      </c>
      <c r="J54" s="1">
        <f>J8+J15+J22+J29+J36+J43</f>
        <v>10583.9</v>
      </c>
      <c r="K54" s="1">
        <f t="shared" ref="K54:P54" si="7">K8+K15+K22+K29+K36+K43</f>
        <v>10999.38</v>
      </c>
      <c r="L54" s="1">
        <f t="shared" si="7"/>
        <v>105695.6</v>
      </c>
      <c r="M54" s="1">
        <f t="shared" si="7"/>
        <v>292163.95999999996</v>
      </c>
      <c r="N54" s="1">
        <f t="shared" si="7"/>
        <v>467673.63999999996</v>
      </c>
      <c r="O54" s="1">
        <f t="shared" si="7"/>
        <v>447544.76</v>
      </c>
      <c r="P54" s="1">
        <f t="shared" si="7"/>
        <v>0</v>
      </c>
    </row>
    <row r="55" spans="1:16" x14ac:dyDescent="0.3">
      <c r="A55" s="109"/>
      <c r="B55" s="110"/>
      <c r="C55" s="111"/>
      <c r="D55" s="111"/>
      <c r="E55" s="111"/>
      <c r="F55" s="111"/>
      <c r="G55" s="111"/>
      <c r="H55" s="111"/>
      <c r="I55" s="112"/>
      <c r="J55" s="1"/>
      <c r="K55" s="1"/>
      <c r="L55" s="1"/>
    </row>
    <row r="56" spans="1:16" ht="30" customHeight="1" x14ac:dyDescent="0.3">
      <c r="A56" s="113" t="s">
        <v>26</v>
      </c>
      <c r="B56" s="114"/>
      <c r="C56" s="95"/>
      <c r="D56" s="95"/>
      <c r="E56" s="98"/>
      <c r="F56" s="98"/>
      <c r="G56" s="95"/>
      <c r="H56" s="95">
        <f>C56+E56-F56</f>
        <v>0</v>
      </c>
      <c r="I56" s="95">
        <f>D56+E56-G56</f>
        <v>0</v>
      </c>
      <c r="J56" s="59"/>
      <c r="K56" s="59"/>
      <c r="L56" s="59"/>
    </row>
    <row r="57" spans="1:16" x14ac:dyDescent="0.3">
      <c r="A57" s="115" t="s">
        <v>25</v>
      </c>
      <c r="B57" s="116"/>
      <c r="C57" s="117">
        <f>C56</f>
        <v>0</v>
      </c>
      <c r="D57" s="117">
        <f t="shared" ref="D57:I57" si="8">D56</f>
        <v>0</v>
      </c>
      <c r="E57" s="117">
        <f t="shared" si="8"/>
        <v>0</v>
      </c>
      <c r="F57" s="117">
        <f t="shared" si="8"/>
        <v>0</v>
      </c>
      <c r="G57" s="117">
        <f t="shared" si="8"/>
        <v>0</v>
      </c>
      <c r="H57" s="117">
        <f t="shared" si="8"/>
        <v>0</v>
      </c>
      <c r="I57" s="117">
        <f t="shared" si="8"/>
        <v>0</v>
      </c>
      <c r="J57" s="1"/>
      <c r="K57" s="1"/>
      <c r="L57" s="1"/>
    </row>
    <row r="58" spans="1:16" ht="15" thickBot="1" x14ac:dyDescent="0.35">
      <c r="A58" s="118"/>
      <c r="B58" s="119"/>
      <c r="C58" s="119"/>
      <c r="D58" s="119"/>
      <c r="E58" s="119"/>
      <c r="F58" s="119"/>
      <c r="G58" s="119"/>
      <c r="H58" s="119"/>
      <c r="I58" s="120"/>
    </row>
    <row r="59" spans="1:16" x14ac:dyDescent="0.3">
      <c r="A59" s="121" t="s">
        <v>27</v>
      </c>
      <c r="B59" s="122"/>
      <c r="C59" s="123">
        <v>-1507.0599999999779</v>
      </c>
      <c r="D59" s="95">
        <v>-160.54000000002151</v>
      </c>
      <c r="E59" s="98"/>
      <c r="F59" s="95"/>
      <c r="G59" s="95"/>
      <c r="H59" s="123">
        <f>C59+E59-F59</f>
        <v>-1507.0599999999779</v>
      </c>
      <c r="I59" s="124">
        <f>D59+E59-G59</f>
        <v>-160.54000000002151</v>
      </c>
      <c r="N59">
        <v>78093.36</v>
      </c>
      <c r="O59">
        <v>93914.39</v>
      </c>
    </row>
    <row r="60" spans="1:16" x14ac:dyDescent="0.3">
      <c r="A60" s="125" t="s">
        <v>28</v>
      </c>
      <c r="B60" s="114"/>
      <c r="C60" s="95">
        <v>-2614.3600000000142</v>
      </c>
      <c r="D60" s="52">
        <v>-172.24000000000751</v>
      </c>
      <c r="E60" s="98"/>
      <c r="F60" s="95"/>
      <c r="G60" s="95"/>
      <c r="H60" s="95">
        <f>C60+E60-F60</f>
        <v>-2614.3600000000142</v>
      </c>
      <c r="I60" s="53">
        <f>D60+E60-G60</f>
        <v>-172.24000000000751</v>
      </c>
      <c r="N60">
        <v>53753.26</v>
      </c>
      <c r="O60">
        <v>61950.18</v>
      </c>
    </row>
    <row r="61" spans="1:16" x14ac:dyDescent="0.3">
      <c r="A61" s="99" t="s">
        <v>29</v>
      </c>
      <c r="B61" s="126"/>
      <c r="C61" s="95">
        <v>-780.84000000031665</v>
      </c>
      <c r="D61" s="95">
        <v>1.8189894035458565E-11</v>
      </c>
      <c r="E61" s="98"/>
      <c r="F61" s="95"/>
      <c r="G61" s="95"/>
      <c r="H61" s="95">
        <f>C61+E61-F61</f>
        <v>-780.84000000031665</v>
      </c>
      <c r="I61" s="53">
        <f>D61+E61-G61</f>
        <v>1.8189894035458565E-11</v>
      </c>
      <c r="N61">
        <v>594749.67000000004</v>
      </c>
      <c r="O61">
        <v>702214.04</v>
      </c>
    </row>
    <row r="62" spans="1:16" x14ac:dyDescent="0.3">
      <c r="A62" s="99" t="s">
        <v>30</v>
      </c>
      <c r="B62" s="126"/>
      <c r="C62" s="95">
        <v>0</v>
      </c>
      <c r="D62" s="95">
        <v>-9.0949470177292824E-13</v>
      </c>
      <c r="E62" s="54"/>
      <c r="F62" s="52"/>
      <c r="G62" s="52"/>
      <c r="H62" s="95">
        <f>C62+E62-F62</f>
        <v>0</v>
      </c>
      <c r="I62" s="53">
        <f>D62+E62-G62</f>
        <v>-9.0949470177292824E-13</v>
      </c>
      <c r="N62">
        <v>35368.019999999997</v>
      </c>
      <c r="O62">
        <v>39521.11</v>
      </c>
    </row>
    <row r="63" spans="1:16" ht="15" thickBot="1" x14ac:dyDescent="0.35">
      <c r="A63" s="101"/>
      <c r="B63" s="127"/>
      <c r="C63" s="128"/>
      <c r="D63" s="128"/>
      <c r="E63" s="128"/>
      <c r="F63" s="128"/>
      <c r="G63" s="128"/>
      <c r="H63" s="129"/>
      <c r="I63" s="130"/>
    </row>
    <row r="64" spans="1:16" ht="15" thickBot="1" x14ac:dyDescent="0.35">
      <c r="A64" s="131" t="s">
        <v>25</v>
      </c>
      <c r="B64" s="132"/>
      <c r="C64" s="133">
        <f>C59+C60+C61+C62</f>
        <v>-4902.2600000003085</v>
      </c>
      <c r="D64" s="133">
        <f t="shared" ref="D64:I64" si="9">D59+D60+D61+D62</f>
        <v>-332.78000000001174</v>
      </c>
      <c r="E64" s="133">
        <f t="shared" si="9"/>
        <v>0</v>
      </c>
      <c r="F64" s="133">
        <f t="shared" si="9"/>
        <v>0</v>
      </c>
      <c r="G64" s="133">
        <f t="shared" si="9"/>
        <v>0</v>
      </c>
      <c r="H64" s="133">
        <f t="shared" si="9"/>
        <v>-4902.2600000003085</v>
      </c>
      <c r="I64" s="133">
        <f t="shared" si="9"/>
        <v>-332.78000000001174</v>
      </c>
    </row>
    <row r="65" spans="1:9" ht="15" thickBot="1" x14ac:dyDescent="0.35">
      <c r="A65" s="134" t="s">
        <v>31</v>
      </c>
      <c r="B65" s="135"/>
      <c r="C65" s="108">
        <f>C54+C57+C64</f>
        <v>1080603.32</v>
      </c>
      <c r="D65" s="108">
        <f t="shared" ref="D65:I65" si="10">D54+D57+D64</f>
        <v>121872.56999999992</v>
      </c>
      <c r="E65" s="108">
        <f t="shared" si="10"/>
        <v>475561.79</v>
      </c>
      <c r="F65" s="108">
        <f t="shared" si="10"/>
        <v>455959.71</v>
      </c>
      <c r="G65" s="108">
        <f t="shared" si="10"/>
        <v>470896.85000000003</v>
      </c>
      <c r="H65" s="108">
        <f t="shared" si="10"/>
        <v>1100205.3999999997</v>
      </c>
      <c r="I65" s="108">
        <f t="shared" si="10"/>
        <v>126537.50999999985</v>
      </c>
    </row>
    <row r="66" spans="1:9" s="139" customFormat="1" x14ac:dyDescent="0.3">
      <c r="A66" s="136"/>
      <c r="B66" s="137"/>
      <c r="C66" s="138"/>
      <c r="D66" s="138"/>
      <c r="E66" s="138"/>
      <c r="F66" s="138"/>
      <c r="G66" s="138"/>
      <c r="H66" s="138"/>
      <c r="I66" s="138"/>
    </row>
    <row r="67" spans="1:9" s="139" customFormat="1" x14ac:dyDescent="0.3">
      <c r="A67" s="140"/>
      <c r="B67" s="141"/>
      <c r="C67" s="138"/>
      <c r="D67" s="138"/>
      <c r="E67" s="138"/>
      <c r="F67" s="138"/>
      <c r="G67" s="138"/>
      <c r="H67" s="95"/>
      <c r="I67" s="138"/>
    </row>
    <row r="68" spans="1:9" ht="15" thickBot="1" x14ac:dyDescent="0.35">
      <c r="A68" s="140"/>
      <c r="B68" s="141"/>
      <c r="C68" s="138"/>
      <c r="D68" s="138"/>
      <c r="E68" s="138"/>
      <c r="F68" s="138"/>
      <c r="G68" s="138"/>
      <c r="H68" s="95"/>
      <c r="I68" s="138"/>
    </row>
    <row r="69" spans="1:9" ht="15" thickBot="1" x14ac:dyDescent="0.35">
      <c r="A69" s="134" t="s">
        <v>32</v>
      </c>
      <c r="B69" s="135"/>
      <c r="C69" s="108">
        <f>C65+C66</f>
        <v>1080603.32</v>
      </c>
      <c r="D69" s="108">
        <f t="shared" ref="D69:I69" si="11">D65+D66</f>
        <v>121872.56999999992</v>
      </c>
      <c r="E69" s="108">
        <f>E65+E66</f>
        <v>475561.79</v>
      </c>
      <c r="F69" s="108">
        <f t="shared" si="11"/>
        <v>455959.71</v>
      </c>
      <c r="G69" s="108">
        <f t="shared" si="11"/>
        <v>470896.85000000003</v>
      </c>
      <c r="H69" s="108">
        <f t="shared" si="11"/>
        <v>1100205.3999999997</v>
      </c>
      <c r="I69" s="108">
        <f t="shared" si="11"/>
        <v>126537.50999999985</v>
      </c>
    </row>
  </sheetData>
  <mergeCells count="65">
    <mergeCell ref="A65:B65"/>
    <mergeCell ref="A66:B66"/>
    <mergeCell ref="A67:B67"/>
    <mergeCell ref="A68:B68"/>
    <mergeCell ref="A69:B69"/>
    <mergeCell ref="A59:B59"/>
    <mergeCell ref="A60:B60"/>
    <mergeCell ref="A61:B61"/>
    <mergeCell ref="A62:B62"/>
    <mergeCell ref="A63:B63"/>
    <mergeCell ref="A64:B64"/>
    <mergeCell ref="A52:B52"/>
    <mergeCell ref="A53:B53"/>
    <mergeCell ref="A54:B54"/>
    <mergeCell ref="A56:B56"/>
    <mergeCell ref="A57:B57"/>
    <mergeCell ref="A58:I58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2026-02-26T08:55:04Z</dcterms:created>
  <dcterms:modified xsi:type="dcterms:W3CDTF">2026-02-26T08:56:10Z</dcterms:modified>
</cp:coreProperties>
</file>