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E106" i="1" l="1"/>
  <c r="E105" i="1"/>
  <c r="E104" i="1"/>
  <c r="E103" i="1"/>
  <c r="E102" i="1"/>
  <c r="E101" i="1"/>
  <c r="E99" i="1"/>
  <c r="E98" i="1"/>
  <c r="E97" i="1"/>
  <c r="F96" i="1"/>
  <c r="F94" i="1"/>
  <c r="E93" i="1"/>
  <c r="F92" i="1"/>
  <c r="F91" i="1"/>
  <c r="F89" i="1"/>
  <c r="F88" i="1"/>
  <c r="F107" i="1" s="1"/>
  <c r="F78" i="1"/>
  <c r="K78" i="1" s="1"/>
  <c r="F25" i="1"/>
  <c r="K25" i="1" s="1"/>
  <c r="K24" i="1"/>
  <c r="F24" i="1"/>
  <c r="F23" i="1"/>
  <c r="K23" i="1" s="1"/>
  <c r="L23" i="1" s="1"/>
  <c r="F21" i="1"/>
  <c r="K21" i="1" s="1"/>
  <c r="F18" i="1"/>
  <c r="K12" i="1" s="1"/>
  <c r="F9" i="1"/>
  <c r="E9" i="1"/>
  <c r="F8" i="1"/>
  <c r="E8" i="1"/>
  <c r="F7" i="1"/>
  <c r="E7" i="1"/>
  <c r="F6" i="1"/>
  <c r="F5" i="1"/>
  <c r="F85" i="1" s="1"/>
  <c r="M14" i="1" l="1"/>
</calcChain>
</file>

<file path=xl/sharedStrings.xml><?xml version="1.0" encoding="utf-8"?>
<sst xmlns="http://schemas.openxmlformats.org/spreadsheetml/2006/main" count="199" uniqueCount="154">
  <si>
    <t>ГОДОВОЙ АКТ  за 2025 год</t>
  </si>
  <si>
    <t>приёмки оказанных услуг и  выполненных работ по содержанию и текущему ремонту общего имущества в многоквартирном доме № 10 по ул. Кирова,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</si>
  <si>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</si>
  <si>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</si>
  <si>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</si>
  <si>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</si>
  <si>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</si>
  <si>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- 2121,9кв.м.)</t>
  </si>
  <si>
    <t xml:space="preserve">Уборка лестничных клеток - 211,1 кв.м.                                         </t>
  </si>
  <si>
    <t>3 раза в неделю</t>
  </si>
  <si>
    <r>
      <t>руб./ м</t>
    </r>
    <r>
      <rPr>
        <vertAlign val="superscript"/>
        <sz val="11"/>
        <color theme="1"/>
        <rFont val="Calibri"/>
        <family val="2"/>
        <charset val="204"/>
        <scheme val="minor"/>
      </rPr>
      <t>2</t>
    </r>
  </si>
  <si>
    <t>с 01.01.2025 г. по 30.06.2025 г. -          6,66 руб./ кв.м.      с 01.07.2025 г. по 31.12.2025 г. -               7,43 руб./кв.м.</t>
  </si>
  <si>
    <t>Содержание придомовой территории 1 класса - 442 кв.м.</t>
  </si>
  <si>
    <t>6 раз в неделю</t>
  </si>
  <si>
    <t>с 01.01.2025 г. по 30.06.2025 г. -          3,09 руб./ кв.м.      с 01.07.2025 г. по 31.12.2025 г. -               3,40 руб./кв.м.</t>
  </si>
  <si>
    <t>перерасчет за август                                     -1,64 руб/кв.м.</t>
  </si>
  <si>
    <t>перерасчет с 01.10.2025 г. - 31.10.2025 г.</t>
  </si>
  <si>
    <t>перерасчет с 01.12.2025 г. до 16.12.2025 г.</t>
  </si>
  <si>
    <t>Очистка придомовой территории от снега, в связи отсутствия дворника- 09.01.2025 г.</t>
  </si>
  <si>
    <t>Очистка придомовой территории от снега и наледи с дни сильного снегопада, в связи с отсутствием дворника - 13.01.2025 г.</t>
  </si>
  <si>
    <t xml:space="preserve">Подсыпка придомовой территории подсыпным материалом (гололёд) в связи отсутствия дворника- 16.01.2025 г.; 27.01.2025 г. </t>
  </si>
  <si>
    <t>Очистка придомовой территории от снега в виду отсутствия дворника - 22.01.2025 г.</t>
  </si>
  <si>
    <t>Уборка мусора на придомовой территории , в ввиду отсутствия дворника - 25.03.2025 г.</t>
  </si>
  <si>
    <t>Уборка придомовой территории от мусора в ввиду отсутствия дворника - в апреле 2025 г.</t>
  </si>
  <si>
    <t>Скашивание травы на придомовой территории на первый раз - 10.06.2025 г.,14.07.2025 г.,11.09.2025 г.</t>
  </si>
  <si>
    <t>Уборка мусора на придомовой территории , в ввиду отсутствия дворника- 18.11.2025 г.</t>
  </si>
  <si>
    <t>Содержание лифтового оборудования: техническое обслуживание, организация системы диспетчерского контроля и обеспечение диспетчерской связи  с кабиной лифта; обеспечение проведения осмотров, технического состояния и ремонт лифта,обеспечение проведения аварийного обслуживания лифта обеспечение проведения технического освидетельствования лифта.</t>
  </si>
  <si>
    <t>ежедневно</t>
  </si>
  <si>
    <t>с 01.01.2025 г. по 30.06.2025 г. -          6,87 руб./ кв.м.      с 01.07.2025 г. по 31.12.2025 г. -               7,56 руб./кв.м.</t>
  </si>
  <si>
    <t>Замена линолеума в кабине лифта - 20.08.2025 г.</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</si>
  <si>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</si>
  <si>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1 раз перед началом отопительного сезона 2025-2026 гг.</t>
  </si>
  <si>
    <t>руб./ м2</t>
  </si>
  <si>
    <t>Содержание мусоропровода</t>
  </si>
  <si>
    <t>с 01.01.2025 г. по 30.06.2025 г. -          1,63 руб./ кв.м.      с 01.07.2025 г. по 31.12.2025 г. -               1,79 руб./кв.м.</t>
  </si>
  <si>
    <t>Прочистка ствола мусоропровода между вторым и третьим этажами (засор) - 13.08.2025 г.</t>
  </si>
  <si>
    <t>Абонентская плата ООО "Ситилинк" за хранение данных видеокамеры</t>
  </si>
  <si>
    <t>ежемесячно</t>
  </si>
  <si>
    <t>с 01.01.2025 г. по 30.06.2025 г. -          0,16руб./ кв.м.      с 01.07.2025 г. по 31.12.2025 г. -               0,17 руб./кв.м</t>
  </si>
  <si>
    <t>Дератизация подвального помещения</t>
  </si>
  <si>
    <t>с 01.01.2025 г. по 30.06.2025 г. -          0,09руб./ кв.м.      с 01.07.2025 г. по 31.12.2025 г. -               0,10руб./кв.м</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</si>
  <si>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</si>
  <si>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с 01.01.2024 г. по 30.06.2024 г. -          4,75 руб./ кв.м.          с 01.07.2024 г. по 31.12.2024 г. -               5,28 руб./кв.м.</t>
  </si>
  <si>
    <t>Плановое снятие показаний ОДПУ ХВС - 10.01.2025 г.,  10.02.2025 г., 11.03.2025 г.,11.04.2025 г., 08.05.2025 г., 11.06.2025 г.,11.07.2025 г.,09.08.2025 г.,10.09.2025 г.,10.10.2025 г.,10.11.2025 г., 10.12.2025 г.</t>
  </si>
  <si>
    <t>Плановая проверка работоспособности УУТЭ (узел учета тепловой энергии) - 10.01.2025 г.,10.02.2025 г.,11.03.2025 г., 19.03.2025 г., 26.03.2025 г.,11.04.2025 г., 18.04.2025 г., 25.04.2025 г.,08.05.2025 г.,03.10.2025, 10.10.2025, 17.10.2025 г.,05.11.2025, 13.11.2025 г., 20.11.2025 г.,27.11.2025 г.,05.12.2025 г., 11.12.2025 г., 15.12.2025 г., 19.12.2025 г.,26.12.2025 г.</t>
  </si>
  <si>
    <t>Осмотр кровли рулонной на наличии льда в переливе между уровнями кровли, очистка наледи  - 16.01.2025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</si>
  <si>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</si>
  <si>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</si>
  <si>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 г. - 19.03.2025 г.</t>
  </si>
  <si>
    <t>Снятие показаний ОДПУ ТЭ
Снятие архивных данных УУТЭ за апрель   2025 г. - 18.04.2025 г.</t>
  </si>
  <si>
    <t>Снятие показаний ОДПУ ТЭ
Снятие архивных данных УУТЭ за май   2025 г. - 21.05.2025 г.</t>
  </si>
  <si>
    <t>Снятие показаний ОДПУ ТЭ
Снятие архивных данных УУТЭ за октябрь  2025 г. - 20.10.2025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</si>
  <si>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</si>
  <si>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</si>
  <si>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- 22.01.2025 г.,21.02.2025 г.,21.03.2025 г.,22.04.2025 г.,22.05.2025 г.,20.06.2025 г., 20.07.2025 г.,21.08.2025 г.,23.09.2025 г.,22.10.2025 г.,21.11.2025 г.,22.12.2025 г.</t>
  </si>
  <si>
    <t>Снятие показаний ОДПУ ЭЭ - 22.01.2025г.,21.02.2025 г.,21.03.2025 г.,22.04.2025 г.,22.05.2025 г.,20.06.2025 г., 20.07.2025 г.,21.08.2025 г.,23.09.2025 г.,22.10.2025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</si>
  <si>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(22.01.2025г.,21.02.2025 г.,21.03.2025 г.,22.04.2025 г.,22.05.2025 г.,20.06.2025 г., 20.07.2025 г.,21.08.2025 г.,23.09.2025 г.,22.10.2025 г.,21.11.2025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</si>
  <si>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27.01.2025г.,28.02.2025г.,27.03.2025 г.,25.04.2025 г.,26.05.2025 г.,25.06.2025 г.,21.07.2025 г.,25.08.2025 г.,25.09.2025 г.,24.10.2025 г.,25.11.2025 г.,22.12.2025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</si>
  <si>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- 27.01.2025г. ,28.02.2025г.,27.03.2025 г.,25.04.2025 г.,26.05.2025 г.,25.06.2025 г.,21.07.2025 г.,25.08.2025 г.,25.09.2025 г.,24.10.2025 г.,25.11.2025 г.,25.12.2025 г.</t>
  </si>
  <si>
    <t>Осмотр подвальных помещений, слуховых окон, приямков, наличие запирающих устройств -  27.01.2025г.,28.02.2025г.,27.03.2025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</si>
  <si>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- 27.01.2025г.,28.02.2025г.,27.03.2025 г.,25.04.2025 г.,26.05.2025 г.,25.06.2025 г.,21.07.2025 г.,25.08.2025 г.,25.09.2025 г.,24.10.2025 г.,25.11.2025 г.,25.12.2025 г.</t>
  </si>
  <si>
    <t>Промывка ПРЭМ в УУТЭ - 2 шт. - 27.01.2025 г.</t>
  </si>
  <si>
    <t>Регулировка расхода теплоносителя в ИПТ по требованию ООО "Петербургтеплоэнерго" - 28.01.2025 г.</t>
  </si>
  <si>
    <t>Демонтаж старого ящика в водомерном узле, демонтаж старых торчащих труб в подвальном помещении, соединение питающего провода на мусорокамеру -28.01.2025 г.</t>
  </si>
  <si>
    <t>Уборка мусора на поверхности кровли над МУП "ЦРА № 5" от мусора - 31.01.2025 г.</t>
  </si>
  <si>
    <t>Вызов сантехника в кв. 21 для осмотра системы холодного водоснабжения - 17.02.2025 г.</t>
  </si>
  <si>
    <t>Проверка работы освещения в подъезде на 2,4,6 этажах, включение автомата на подъездное освещение в эл. щите - 18.03.2025 г.</t>
  </si>
  <si>
    <t>Закрытие и открытие системы теплоснабжения в доме по требованию диспетчера ООО "Петербургтеплоэнерго" (утечка на центральной котельной) - 19.03.2025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</si>
  <si>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- 19.03.2024 г.,16.07.2025 г.,17.10.2025 г., 26.11.2025 г.</t>
  </si>
  <si>
    <t>Закрытие и открытие системы теплоснабжения в доме по требованию диспетчера ООО "Петербургтеплоэнерго" (утечка на центральной котельной), с последующим развоздушивание системы теплоснабжения в чердачном помещении - 20.03.2025 г.</t>
  </si>
  <si>
    <t>Демонтаж доводчика на тамбурных дверях на весенне-летний период - по просьбе Председателя Совета дома - 18.04.2025 г.</t>
  </si>
  <si>
    <t>Размещение на информационных стендах в подъезде годового отчета за 2024 год по содержанию и ремонту общего имущества в МКД № 10 по ул. Кирова. Информацию о состоянии лицевого счета за период с 01.01.2024 г. по 31.12.2024 г. - 23.04.2025 г.</t>
  </si>
  <si>
    <t>Возобновление подачи электроснабжения в кв. № 38 по распоряжению АО "ТНС энерго Карелия" - 25.04.2025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</si>
  <si>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</si>
  <si>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Устранение засора ствола мусоропровода между 5 и 6 этажами - 2 м.п. - 05.06.2025 г.</t>
  </si>
  <si>
    <t>Осмотр подводки к радиатору системы центрального отопления в кв. № 28 - 02.07.2025 г.</t>
  </si>
  <si>
    <t>Замена перегоревших электролампочек в УУТЭ (Узел учета тепловой энергии) - 14.07.2025 г.</t>
  </si>
  <si>
    <t xml:space="preserve">Осмотр в кв. № 38 выявлена неисправность на подводке к радиатору , выполнены работы по замене аварийного участка подводки к радиатору, с установкой шаровых кранов диам. 3/4 - 2 шт., утечка устранена - 14.07.2025 </t>
  </si>
  <si>
    <t>Ремонт доводчика в подъезде - 16.07.2025 г.</t>
  </si>
  <si>
    <t>Изоляция и крепление провода к входным металлическим дверям входа в подъезд (вырван провод на оборудование домофона в тамбуре подъезда) - 04.08.2025 г.</t>
  </si>
  <si>
    <t>Осмотр внутриквартирной разводки холодного водоснабжения в кв. № 6 - 08.08.2025 г.</t>
  </si>
  <si>
    <t>Замена светильника, лампочек и стартеров в помещении торгового зала в ИУП "ЦРА №5" - 13.08.2025 г.</t>
  </si>
  <si>
    <t>Размещение на информационном стенде в подъезде копии Протокола № 1 очередного общего собрания собственников помещений в многоквартирном доме в МКД от 09.06.2025 года - 15.08.2025 г.</t>
  </si>
  <si>
    <t>Уборка грязи и мусора на кровле над МУП "ЦРА №5" - 19.08.2025 г.</t>
  </si>
  <si>
    <t>Замена перегоревших лампочек в подвальном помещении - 29.08.2025 г.</t>
  </si>
  <si>
    <t>Включение вводного автомата в эл. щите на квартиру № 7 - 16.09.2025 г.</t>
  </si>
  <si>
    <t>Включение автомата на 16 А на коммунальное освещение на 8-м этаже - 03.10.2025 г.</t>
  </si>
  <si>
    <t>Открытие системы теплоснабжения в доме по требованию диспетчера ООО "Петербургтеплоэнерго", в связи с началом отопительного сезона 2025-2026 гг. - 03.10.2025 г.</t>
  </si>
  <si>
    <t>Ликвидация воздушных пробок в системе отопления в чердачном помещении - 06.10.2025 г., 07.10.2025 г., 09.10.2025г., 13.10.2025 г., 14.10.2025 г., 17.10.2025 г., 20.10.2025 г., 23.10.2025 г., 27.10.2025 г., 30.10.2025 г.</t>
  </si>
  <si>
    <t>Осмотр радиаторов в квартире № 27 на предмет работоспособности - 17.10.2025 г.</t>
  </si>
  <si>
    <t>Осмотр параметров теплоносителя в ИТП - 17.10.2025 г.</t>
  </si>
  <si>
    <t>Замена перегоревшей электролампы в светильнике на 9 этаже - 26.11.2025 г.</t>
  </si>
  <si>
    <t>Осмотр узла учета тепловой энергии, снятие показаний с прибора учета ТЭ - 27.11.2025 г.</t>
  </si>
  <si>
    <t>Подмотка теплоизоляции на трубопроводе системы теплоснабжения в ИТП (индивидуальный тепловой пункт) - 03.12.2025 г.</t>
  </si>
  <si>
    <t>Очистка водостока на кровле (воронка) над помещение МУП "ЦРА № 5 - 11.12.2025 г.</t>
  </si>
  <si>
    <t>Аварийно-диспетчерская служба</t>
  </si>
  <si>
    <t>с 01.01.2025 г. по 30.06.2025 г. -          2,75 руб./ кв.м.          с 01.07.2025 г. по 31.12.2025 г. -               2,97 руб./кв.м.</t>
  </si>
  <si>
    <t>Осмотр инженерных сетей системы теплоснабжения в подвальном помещении дома на предмет утечки по требованию диспетчера ООО "Петербургтеплоэнерго", в связи с большой подпиткой на центральной котельной - 08.02.2025 г.</t>
  </si>
  <si>
    <t xml:space="preserve"> </t>
  </si>
  <si>
    <t xml:space="preserve"> Развоздушивание системы теплоснабжения в чердачном помещении после закрытия района (наружные сети центрального отопления) ООО Петербургтеплоэнерго, в связи с большой подпиткой на центральной котельной - 09.02.2025 г.</t>
  </si>
  <si>
    <t>Осмотр давления холодного водоснабжения на вводе в подвальном помещении - 09.03.2025 г.</t>
  </si>
  <si>
    <t>Включение автомата на входе в помещение Мегафон , освещение восстановлено - 25.05.2025 г.</t>
  </si>
  <si>
    <t>Осмотр линий электрических сетей, арматуры и электрооборудования на лестничных клетках на предмет гула - 05.07.2025 г.</t>
  </si>
  <si>
    <t>Ликвидация воздушных пробок в системе отопления в доме - 11.10.2025 г., 16.10.2025 г., 19.10.2025 г.</t>
  </si>
  <si>
    <t>Итого по содержанию:</t>
  </si>
  <si>
    <t>РЕМОНТ ОБЩЕГО ИМУЩЕСТВА</t>
  </si>
  <si>
    <t xml:space="preserve">Фактический объем выполненных работ </t>
  </si>
  <si>
    <t>Телематические услуги связи передачи данных ООО "Ситилинк" (видеокамеры)</t>
  </si>
  <si>
    <t xml:space="preserve">январь 2025 г. </t>
  </si>
  <si>
    <t>месяц</t>
  </si>
  <si>
    <t>февраль 2025 г.</t>
  </si>
  <si>
    <t>Изготовление и установка металлического люка на чердачное помещение</t>
  </si>
  <si>
    <t>шт.</t>
  </si>
  <si>
    <t>март 2025 г.</t>
  </si>
  <si>
    <t>апрель 2025 г.</t>
  </si>
  <si>
    <t>Демонтаж бетонной стяжки на балконах мест общего пользования на 8,9 этажах.</t>
  </si>
  <si>
    <t>кв.м.</t>
  </si>
  <si>
    <t>май 2025 г.</t>
  </si>
  <si>
    <t>Масляная окраска входных металлических дверей, металлических перил на крыльце, бетонных полусфер на придомовой территории.</t>
  </si>
  <si>
    <t>июнь 2025 г.</t>
  </si>
  <si>
    <t>Теплоизоляция трубопровода системы центрального отопления в ИТП (индивидуальный тепловой пункт) в подвальном помещении.</t>
  </si>
  <si>
    <t>август 2025 г.</t>
  </si>
  <si>
    <t>м.п.</t>
  </si>
  <si>
    <t>Замена запорной арматуры на системе теплоснабжения в ИТП (подвальное помещение).</t>
  </si>
  <si>
    <t>сентябрь 2025 г.</t>
  </si>
  <si>
    <t>Замена аварийной подводки к радиатору системы отопления в кв. № 38.</t>
  </si>
  <si>
    <t>Ремонт крыльца при входе в МУП "ЦРА № 5"</t>
  </si>
  <si>
    <t>Частичное оштукатуривание цоколя</t>
  </si>
  <si>
    <t>Ремонт крыльца входа в подъезд</t>
  </si>
  <si>
    <t>Замена манометров и термометров в узле учета тепловой энергии</t>
  </si>
  <si>
    <t>октябрь 2025 г.</t>
  </si>
  <si>
    <t>Ремонт примыкания кровли из наплавляемого рулонного материала над помещением МУП "ЦРА №5"</t>
  </si>
  <si>
    <t>Частичная замена напольного покрытия из керамической плитки на лестничной площадки 6-го этажа.</t>
  </si>
  <si>
    <t>декабрь 2025 г.</t>
  </si>
  <si>
    <t>Замена неистравных светильников на 1,7,8 этажах, в подвальном помещении.</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</si>
  <si>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</si>
  <si>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</si>
  <si>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686399,08 рублей (шестьсот восемьдесятшесть тысяч триста девяноста девять  рублей 08  копеек) </t>
  </si>
  <si>
    <t>по текущему ремонту общего имущества 157192 рублей ( сто пятьдесят семь тысяч сто девяносто два рубля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</si>
  <si>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</si>
  <si>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</si>
  <si>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</si>
  <si>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</si>
  <si>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</si>
  <si>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109146,69 рублей ( сто девять  тысяч сто сорок шесть  рублей  69 копеек) </t>
  </si>
  <si>
    <t>по управлению  18073,23 рублей  (восемнадцать тысяч семьдесят три рубля 23 копейки)</t>
  </si>
  <si>
    <t>Кредиторская задолженность*</t>
  </si>
  <si>
    <t>по текущему ремонту общего имущества  471528,36 рублей (  четыреста семьдесят одна  тысяча пятьсот двадцать восемь   рублей 36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</si>
  <si>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</si>
  <si>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</si>
  <si>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</si>
  <si>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</si>
  <si>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10/24 по ул. Кирова</t>
  </si>
  <si>
    <t xml:space="preserve">                                                                                        Кравцова Валентина Николаевна_______________________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</si>
</sst>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0"/>
      <color theme="1"/>
      <name val="Calibri"/>
      <family val="2"/>
      <charset val="204"/>
      <scheme val="minor"/>
    </font>
    <font>
      <i/>
      <sz val="9"/>
      <color theme="1"/>
      <name val="Calibri"/>
      <family val="2"/>
      <charset val="204"/>
      <scheme val="minor"/>
    </font>
    <font>
      <vertAlign val="superscript"/>
      <sz val="11"/>
      <color theme="1"/>
      <name val="Calibri"/>
      <family val="2"/>
      <charset val="204"/>
      <scheme val="minor"/>
    </font>
    <font>
      <b/>
      <sz val="9"/>
      <color theme="1"/>
      <name val="Calibri"/>
      <family val="2"/>
      <charset val="204"/>
      <scheme val="minor"/>
    </font>
    <font>
      <sz val="9"/>
      <color theme="1"/>
      <name val="Calibri"/>
      <family val="2"/>
      <charset val="204"/>
      <scheme val="minor"/>
    </font>
    <font>
      <b/>
      <sz val="8"/>
      <color theme="1"/>
      <name val="Calibri"/>
      <family val="2"/>
      <charset val="204"/>
      <scheme val="minor"/>
    </font>
    <font>
      <i/>
      <sz val="9"/>
      <name val="Calibri"/>
      <family val="2"/>
      <charset val="204"/>
      <scheme val="minor"/>
    </font>
    <font>
      <u/>
      <sz val="11"/>
      <color theme="10"/>
      <name val="Calibri"/>
      <family val="2"/>
      <charset val="204"/>
      <scheme val="minor"/>
    </font>
    <font>
      <sz val="10"/>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67">
    <xf numFmtId="0" fontId="0" fillId="0" borderId="0" xfId="0"/>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0" fontId="3" fillId="0" borderId="2" xfId="0" applyFont="1" applyFill="1" applyBorder="1" applyAlignment="1">
      <alignment horizontal="center" vertical="center" wrapText="1"/>
    </xf>
    <xf numFmtId="0" fontId="0" fillId="0" borderId="2" xfId="0" applyFill="1" applyBorder="1"/>
    <xf numFmtId="0" fontId="4"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2" fontId="6" fillId="0" borderId="2" xfId="0" applyNumberFormat="1" applyFont="1" applyFill="1" applyBorder="1" applyAlignment="1">
      <alignment horizontal="center" vertical="distributed" wrapText="1"/>
    </xf>
    <xf numFmtId="2" fontId="0" fillId="0" borderId="2" xfId="0" applyNumberFormat="1" applyFont="1" applyFill="1" applyBorder="1" applyAlignment="1">
      <alignment horizontal="center" vertical="distributed" wrapText="1"/>
    </xf>
    <xf numFmtId="2" fontId="0" fillId="0" borderId="0" xfId="0" applyNumberFormat="1"/>
    <xf numFmtId="0" fontId="0" fillId="2" borderId="0" xfId="0" applyFill="1"/>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2" fontId="6" fillId="0" borderId="2" xfId="0" applyNumberFormat="1" applyFont="1" applyFill="1" applyBorder="1" applyAlignment="1">
      <alignment vertical="center" wrapText="1"/>
    </xf>
    <xf numFmtId="2" fontId="0"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wrapText="1"/>
    </xf>
    <xf numFmtId="0" fontId="0" fillId="0" borderId="2" xfId="0" applyFont="1" applyFill="1" applyBorder="1" applyAlignment="1">
      <alignment horizontal="center" vertical="center"/>
    </xf>
    <xf numFmtId="2" fontId="6" fillId="0" borderId="2"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xf>
    <xf numFmtId="0" fontId="4" fillId="0" borderId="2" xfId="0" applyFont="1" applyFill="1" applyBorder="1" applyAlignment="1">
      <alignment horizontal="left" wrapText="1"/>
    </xf>
    <xf numFmtId="0" fontId="2" fillId="0" borderId="2" xfId="0" applyFont="1" applyFill="1" applyBorder="1" applyAlignment="1">
      <alignment wrapText="1"/>
    </xf>
    <xf numFmtId="2" fontId="0" fillId="0" borderId="2" xfId="0" applyNumberFormat="1" applyFont="1" applyFill="1" applyBorder="1" applyAlignment="1">
      <alignment horizontal="center" vertical="center"/>
    </xf>
    <xf numFmtId="0" fontId="7" fillId="0" borderId="2" xfId="0" applyFont="1" applyFill="1" applyBorder="1" applyAlignment="1">
      <alignment vertical="center" wrapText="1"/>
    </xf>
    <xf numFmtId="2" fontId="0"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2" fontId="8" fillId="0" borderId="2" xfId="0" applyNumberFormat="1" applyFont="1" applyFill="1" applyBorder="1" applyAlignment="1">
      <alignment horizontal="center" vertical="center" wrapText="1"/>
    </xf>
    <xf numFmtId="2" fontId="0" fillId="0" borderId="2" xfId="0" applyNumberFormat="1" applyFill="1" applyBorder="1" applyAlignment="1">
      <alignment horizontal="center" vertical="center"/>
    </xf>
    <xf numFmtId="2" fontId="0" fillId="0" borderId="2" xfId="0" applyNumberFormat="1" applyFont="1" applyFill="1" applyBorder="1" applyAlignment="1">
      <alignment horizontal="center"/>
    </xf>
    <xf numFmtId="0" fontId="7" fillId="0" borderId="2" xfId="0" applyFont="1" applyFill="1" applyBorder="1" applyAlignment="1">
      <alignment wrapText="1"/>
    </xf>
    <xf numFmtId="2" fontId="8" fillId="0" borderId="2" xfId="0" applyNumberFormat="1" applyFont="1" applyFill="1" applyBorder="1" applyAlignment="1">
      <alignment horizontal="center" vertical="center" wrapText="1"/>
    </xf>
    <xf numFmtId="2" fontId="0" fillId="0" borderId="2" xfId="0" applyNumberFormat="1" applyFill="1" applyBorder="1" applyAlignment="1">
      <alignment horizontal="center" vertical="center"/>
    </xf>
    <xf numFmtId="0" fontId="0" fillId="0" borderId="0" xfId="0" applyFill="1"/>
    <xf numFmtId="0" fontId="9" fillId="0" borderId="2" xfId="0" applyFont="1" applyFill="1" applyBorder="1" applyAlignment="1">
      <alignment horizontal="left" wrapText="1"/>
    </xf>
    <xf numFmtId="0" fontId="9" fillId="0" borderId="2" xfId="0" applyFont="1" applyFill="1" applyBorder="1" applyAlignment="1">
      <alignment horizontal="left" vertical="center" wrapText="1"/>
    </xf>
    <xf numFmtId="0" fontId="9" fillId="0" borderId="2" xfId="1" applyFont="1" applyFill="1" applyBorder="1" applyAlignment="1">
      <alignment horizontal="left" wrapText="1"/>
    </xf>
    <xf numFmtId="0" fontId="0" fillId="0" borderId="2" xfId="0" applyFont="1" applyFill="1" applyBorder="1" applyAlignment="1">
      <alignment wrapText="1"/>
    </xf>
    <xf numFmtId="2" fontId="1" fillId="0" borderId="2" xfId="0" applyNumberFormat="1" applyFont="1" applyFill="1" applyBorder="1" applyAlignment="1">
      <alignment horizontal="center" vertical="center"/>
    </xf>
    <xf numFmtId="2" fontId="0" fillId="0" borderId="0" xfId="0" applyNumberFormat="1" applyFill="1"/>
    <xf numFmtId="0" fontId="1" fillId="0" borderId="2" xfId="0" applyFont="1" applyFill="1" applyBorder="1" applyAlignment="1">
      <alignment horizontal="left" wrapText="1"/>
    </xf>
    <xf numFmtId="0" fontId="1" fillId="0" borderId="2" xfId="0" applyFont="1" applyFill="1" applyBorder="1" applyAlignment="1">
      <alignment horizontal="center" wrapText="1"/>
    </xf>
    <xf numFmtId="2" fontId="1" fillId="0" borderId="0" xfId="0" applyNumberFormat="1" applyFont="1" applyFill="1" applyAlignment="1">
      <alignment horizontal="center"/>
    </xf>
    <xf numFmtId="0" fontId="1" fillId="0" borderId="2" xfId="0" applyFont="1" applyFill="1" applyBorder="1" applyAlignment="1">
      <alignment horizont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2" fontId="7" fillId="0" borderId="2" xfId="0" applyNumberFormat="1" applyFont="1" applyFill="1" applyBorder="1" applyAlignment="1">
      <alignment horizontal="center" vertical="center"/>
    </xf>
    <xf numFmtId="1" fontId="7" fillId="0" borderId="2" xfId="0" applyNumberFormat="1" applyFont="1" applyFill="1" applyBorder="1" applyAlignment="1">
      <alignment horizontal="center" vertical="center"/>
    </xf>
    <xf numFmtId="0" fontId="1" fillId="0" borderId="2" xfId="0" applyFont="1" applyFill="1" applyBorder="1" applyAlignment="1">
      <alignment horizontal="left" wrapText="1"/>
    </xf>
    <xf numFmtId="1" fontId="11"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7" fillId="0" borderId="3" xfId="0" applyFont="1" applyFill="1" applyBorder="1" applyAlignment="1">
      <alignment horizontal="left" wrapText="1"/>
    </xf>
    <xf numFmtId="0" fontId="7" fillId="0" borderId="0" xfId="0" applyFont="1" applyFill="1" applyBorder="1" applyAlignment="1">
      <alignment horizontal="left" wrapText="1"/>
    </xf>
    <xf numFmtId="0" fontId="7" fillId="0" borderId="0" xfId="0" applyFont="1" applyFill="1" applyAlignment="1">
      <alignment horizontal="left" wrapText="1"/>
    </xf>
    <xf numFmtId="0" fontId="7" fillId="0" borderId="0" xfId="0" applyFont="1" applyFill="1" applyAlignment="1">
      <alignment horizontal="left"/>
    </xf>
    <xf numFmtId="0" fontId="6" fillId="0" borderId="0" xfId="0" applyFont="1" applyFill="1" applyBorder="1" applyAlignment="1">
      <alignment horizontal="left" wrapText="1"/>
    </xf>
    <xf numFmtId="0" fontId="0" fillId="0" borderId="0" xfId="0" applyFont="1" applyFill="1"/>
    <xf numFmtId="0" fontId="11" fillId="0" borderId="0" xfId="0" applyFont="1" applyFill="1" applyAlignment="1">
      <alignment horizontal="left"/>
    </xf>
    <xf numFmtId="0" fontId="11" fillId="0" borderId="0" xfId="0" applyFont="1" applyFill="1" applyBorder="1" applyAlignment="1">
      <alignment horizontal="left"/>
    </xf>
    <xf numFmtId="0" fontId="0" fillId="0" borderId="0" xfId="0" applyFill="1" applyBorder="1"/>
    <xf numFmtId="0" fontId="0" fillId="0" borderId="0" xfId="0"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20&#1050;&#1080;&#1088;&#1086;&#1074;&#1072;,%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г."/>
      <sheetName val="февраль 2017г"/>
      <sheetName val="март 2017г."/>
      <sheetName val="апрель 2017г."/>
      <sheetName val="май2017г."/>
      <sheetName val="июнь 2017 г."/>
      <sheetName val="июль 2017 г."/>
      <sheetName val="август 2017г."/>
      <sheetName val="сентябрь 2017 г."/>
      <sheetName val="октябрь 2017г."/>
      <sheetName val="ноябрь 2017г"/>
      <sheetName val="декабрь 2017г."/>
      <sheetName val="Годовой акт за 2017 г."/>
      <sheetName val="сравнение"/>
      <sheetName val="январь 2018 г."/>
      <sheetName val="февраль 2018 г."/>
      <sheetName val="март 2018 г."/>
      <sheetName val="апрель 2018 г."/>
      <sheetName val="май 2018 г."/>
      <sheetName val="июнь 2018 г."/>
      <sheetName val="июль 2018 г."/>
      <sheetName val="август 2018 г."/>
      <sheetName val="сентябрь 2018 г."/>
      <sheetName val="октябрь 2018 г."/>
      <sheetName val="ноябрь 2018 г."/>
      <sheetName val="декабрь 2018 г."/>
      <sheetName val="годовой акт 2018 г."/>
      <sheetName val="сравнение 2018 г."/>
      <sheetName val="январь 2019 г."/>
      <sheetName val="февраль 2019 г."/>
      <sheetName val="март 2019 г."/>
      <sheetName val="апрель 2019 г."/>
      <sheetName val="май 2019 г."/>
      <sheetName val="июнь 2019 г."/>
      <sheetName val="июль 2019 г."/>
      <sheetName val="август 2019 г."/>
      <sheetName val="сентябрь 2019 г."/>
      <sheetName val="октябрь 2019 г."/>
      <sheetName val="ноябрь 2019 г."/>
      <sheetName val="декабрь 2019 г."/>
      <sheetName val="Годовой акт 2019 г."/>
      <sheetName val="января 2020 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sheetName val="Годовой акт 2020 г."/>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 г."/>
      <sheetName val="Годовой акт за 2021 г."/>
      <sheetName val="январь 2022 г."/>
      <sheetName val="февраль 2022 г."/>
      <sheetName val="март 2022 г."/>
      <sheetName val="апрель 2022 г."/>
      <sheetName val="май 2022 г."/>
      <sheetName val="июнь 2022 г."/>
      <sheetName val="июль 2022 г."/>
      <sheetName val="август 2022 г."/>
      <sheetName val="сентябрь 2022 г."/>
      <sheetName val="октябрь 2022 г."/>
      <sheetName val="ноябрь 2022 г."/>
      <sheetName val="декабрь 2022 г."/>
      <sheetName val="ГОДОВОЙ АКТ 2022 г."/>
      <sheetName val="январь 2023 г."/>
      <sheetName val="февраль 2023 г."/>
      <sheetName val="март 2023 г."/>
      <sheetName val="апрель 2023 г."/>
      <sheetName val="май 2023 г."/>
      <sheetName val="июня 2023 г."/>
      <sheetName val="июль 2023 г."/>
      <sheetName val="август 2023"/>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г. "/>
      <sheetName val="июнь 2024 г."/>
      <sheetName val="июль 2024 г. "/>
      <sheetName val="август 2024 г."/>
      <sheetName val="сентябрь 2024 г."/>
      <sheetName val="октябрь 2024 г."/>
      <sheetName val="ноябрь 2024 г."/>
      <sheetName val="декабрь 2024 г."/>
      <sheetName val="Годовой акт за 2024 г."/>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7">
          <cell r="F7">
            <v>14131.854000000001</v>
          </cell>
        </row>
        <row r="8">
          <cell r="F8">
            <v>6556.6710000000003</v>
          </cell>
        </row>
        <row r="13">
          <cell r="F13">
            <v>14577.453000000001</v>
          </cell>
        </row>
        <row r="14">
          <cell r="F14">
            <v>3458.6970000000001</v>
          </cell>
        </row>
        <row r="15">
          <cell r="F15">
            <v>339.50400000000002</v>
          </cell>
        </row>
        <row r="16">
          <cell r="F16">
            <v>190.971</v>
          </cell>
        </row>
        <row r="17">
          <cell r="F17">
            <v>10079.025</v>
          </cell>
        </row>
        <row r="33">
          <cell r="F33">
            <v>5835.2250000000004</v>
          </cell>
        </row>
      </sheetData>
      <sheetData sheetId="120">
        <row r="7">
          <cell r="F7">
            <v>14131.854000000001</v>
          </cell>
        </row>
        <row r="8">
          <cell r="F8">
            <v>6556.6710000000003</v>
          </cell>
        </row>
        <row r="9">
          <cell r="F9">
            <v>14577.453000000001</v>
          </cell>
        </row>
        <row r="10">
          <cell r="F10">
            <v>3458.6970000000001</v>
          </cell>
        </row>
        <row r="11">
          <cell r="F11">
            <v>339.50400000000002</v>
          </cell>
        </row>
        <row r="12">
          <cell r="F12">
            <v>190.971</v>
          </cell>
        </row>
        <row r="13">
          <cell r="F13">
            <v>10079.025</v>
          </cell>
        </row>
        <row r="25">
          <cell r="F25">
            <v>5835.2250000000004</v>
          </cell>
        </row>
      </sheetData>
      <sheetData sheetId="121">
        <row r="7">
          <cell r="F7">
            <v>14131.854000000001</v>
          </cell>
        </row>
        <row r="8">
          <cell r="F8">
            <v>6556.6710000000003</v>
          </cell>
        </row>
        <row r="10">
          <cell r="F10">
            <v>14577.453000000001</v>
          </cell>
        </row>
        <row r="11">
          <cell r="F11">
            <v>3458.6970000000001</v>
          </cell>
        </row>
        <row r="12">
          <cell r="F12">
            <v>339.50400000000002</v>
          </cell>
        </row>
        <row r="13">
          <cell r="F13">
            <v>190.971</v>
          </cell>
        </row>
        <row r="14">
          <cell r="F14">
            <v>10079.025</v>
          </cell>
        </row>
        <row r="29">
          <cell r="F29">
            <v>5835.2250000000004</v>
          </cell>
        </row>
      </sheetData>
      <sheetData sheetId="122">
        <row r="7">
          <cell r="F7">
            <v>14131.854000000001</v>
          </cell>
        </row>
        <row r="8">
          <cell r="F8">
            <v>6556.6710000000003</v>
          </cell>
        </row>
        <row r="10">
          <cell r="F10">
            <v>14577.453000000001</v>
          </cell>
        </row>
        <row r="11">
          <cell r="F11">
            <v>3458.6970000000001</v>
          </cell>
        </row>
        <row r="12">
          <cell r="F12">
            <v>339.50400000000002</v>
          </cell>
        </row>
        <row r="13">
          <cell r="F13">
            <v>190.971</v>
          </cell>
        </row>
        <row r="14">
          <cell r="F14">
            <v>10079.025</v>
          </cell>
        </row>
        <row r="28">
          <cell r="F28">
            <v>5835.2250000000004</v>
          </cell>
        </row>
      </sheetData>
      <sheetData sheetId="123">
        <row r="7">
          <cell r="F7">
            <v>14131.854000000001</v>
          </cell>
        </row>
        <row r="8">
          <cell r="F8">
            <v>6556.6710000000003</v>
          </cell>
        </row>
        <row r="9">
          <cell r="F9">
            <v>14577.453000000001</v>
          </cell>
        </row>
        <row r="10">
          <cell r="F10">
            <v>3458.6970000000001</v>
          </cell>
        </row>
        <row r="11">
          <cell r="F11">
            <v>339.50400000000002</v>
          </cell>
        </row>
        <row r="12">
          <cell r="F12">
            <v>190.971</v>
          </cell>
        </row>
        <row r="13">
          <cell r="F13">
            <v>10079.025</v>
          </cell>
        </row>
        <row r="25">
          <cell r="F25">
            <v>5835.2250000000004</v>
          </cell>
        </row>
      </sheetData>
      <sheetData sheetId="124">
        <row r="7">
          <cell r="F7">
            <v>14131.854000000001</v>
          </cell>
        </row>
        <row r="8">
          <cell r="F8">
            <v>6556.6710000000003</v>
          </cell>
        </row>
        <row r="10">
          <cell r="F10">
            <v>14577.453000000001</v>
          </cell>
        </row>
        <row r="11">
          <cell r="F11">
            <v>3458.6970000000001</v>
          </cell>
        </row>
        <row r="12">
          <cell r="F12">
            <v>339.50400000000002</v>
          </cell>
        </row>
        <row r="13">
          <cell r="F13">
            <v>190.971</v>
          </cell>
        </row>
        <row r="14">
          <cell r="F14">
            <v>10079.025</v>
          </cell>
        </row>
        <row r="24">
          <cell r="F24">
            <v>5835.2250000000004</v>
          </cell>
        </row>
      </sheetData>
      <sheetData sheetId="125">
        <row r="7">
          <cell r="F7">
            <v>15553.527</v>
          </cell>
        </row>
        <row r="8">
          <cell r="F8">
            <v>7214.46</v>
          </cell>
        </row>
        <row r="10">
          <cell r="F10">
            <v>16041.564</v>
          </cell>
        </row>
        <row r="12">
          <cell r="F12">
            <v>3798.201</v>
          </cell>
        </row>
        <row r="13">
          <cell r="F13">
            <v>339.50400000000002</v>
          </cell>
        </row>
        <row r="14">
          <cell r="F14">
            <v>212.19000000000003</v>
          </cell>
        </row>
        <row r="15">
          <cell r="F15">
            <v>11203.632000000001</v>
          </cell>
        </row>
        <row r="30">
          <cell r="F30">
            <v>6302.0430000000006</v>
          </cell>
        </row>
      </sheetData>
      <sheetData sheetId="126">
        <row r="7">
          <cell r="F7">
            <v>15553.527</v>
          </cell>
        </row>
        <row r="8">
          <cell r="F8">
            <v>7214.46</v>
          </cell>
        </row>
        <row r="10">
          <cell r="F10">
            <v>16041.564</v>
          </cell>
        </row>
        <row r="12">
          <cell r="F12">
            <v>3798.201</v>
          </cell>
        </row>
        <row r="14">
          <cell r="F14">
            <v>339.50400000000002</v>
          </cell>
        </row>
        <row r="15">
          <cell r="F15">
            <v>212.19000000000003</v>
          </cell>
        </row>
        <row r="16">
          <cell r="F16">
            <v>11203.632000000001</v>
          </cell>
        </row>
        <row r="31">
          <cell r="F31">
            <v>6302.0430000000006</v>
          </cell>
        </row>
      </sheetData>
      <sheetData sheetId="127">
        <row r="7">
          <cell r="F7">
            <v>15553.527</v>
          </cell>
        </row>
        <row r="8">
          <cell r="F8">
            <v>7214.46</v>
          </cell>
        </row>
        <row r="10">
          <cell r="F10">
            <v>16041.564</v>
          </cell>
        </row>
        <row r="11">
          <cell r="F11">
            <v>3798.201</v>
          </cell>
        </row>
        <row r="12">
          <cell r="F12">
            <v>339.50400000000002</v>
          </cell>
        </row>
        <row r="13">
          <cell r="F13">
            <v>212.19000000000003</v>
          </cell>
        </row>
        <row r="14">
          <cell r="F14">
            <v>11203.632000000001</v>
          </cell>
        </row>
        <row r="24">
          <cell r="F24">
            <v>6302.0430000000006</v>
          </cell>
        </row>
      </sheetData>
      <sheetData sheetId="128">
        <row r="7">
          <cell r="F7">
            <v>15553.527</v>
          </cell>
        </row>
        <row r="8">
          <cell r="F8">
            <v>7214.46</v>
          </cell>
        </row>
        <row r="10">
          <cell r="F10">
            <v>16041.564</v>
          </cell>
        </row>
        <row r="11">
          <cell r="F11">
            <v>3798.201</v>
          </cell>
        </row>
        <row r="12">
          <cell r="F12">
            <v>339.50400000000002</v>
          </cell>
        </row>
        <row r="13">
          <cell r="F13">
            <v>212.19000000000003</v>
          </cell>
        </row>
        <row r="14">
          <cell r="F14">
            <v>11203.632000000001</v>
          </cell>
        </row>
        <row r="31">
          <cell r="F31">
            <v>6302.0430000000006</v>
          </cell>
        </row>
      </sheetData>
      <sheetData sheetId="129">
        <row r="7">
          <cell r="F7">
            <v>15553.527</v>
          </cell>
        </row>
        <row r="8">
          <cell r="F8">
            <v>7214.46</v>
          </cell>
        </row>
        <row r="10">
          <cell r="F10">
            <v>16041.564</v>
          </cell>
        </row>
        <row r="11">
          <cell r="F11">
            <v>3798.201</v>
          </cell>
        </row>
        <row r="12">
          <cell r="F12">
            <v>339.50400000000002</v>
          </cell>
        </row>
        <row r="13">
          <cell r="F13">
            <v>212.19000000000003</v>
          </cell>
        </row>
        <row r="14">
          <cell r="F14">
            <v>11203.632000000001</v>
          </cell>
        </row>
        <row r="28">
          <cell r="F28">
            <v>6302.0430000000006</v>
          </cell>
        </row>
      </sheetData>
      <sheetData sheetId="130">
        <row r="7">
          <cell r="F7">
            <v>15553.527</v>
          </cell>
        </row>
        <row r="8">
          <cell r="F8">
            <v>7214.46</v>
          </cell>
        </row>
        <row r="11">
          <cell r="F11">
            <v>16041.564</v>
          </cell>
        </row>
        <row r="12">
          <cell r="F12">
            <v>3798.201</v>
          </cell>
        </row>
        <row r="13">
          <cell r="F13">
            <v>466.81400000000002</v>
          </cell>
        </row>
        <row r="14">
          <cell r="F14">
            <v>212.19000000000003</v>
          </cell>
        </row>
        <row r="15">
          <cell r="F15">
            <v>11500.03</v>
          </cell>
        </row>
        <row r="28">
          <cell r="F28">
            <v>6302.0430000000006</v>
          </cell>
        </row>
      </sheetData>
      <sheetData sheetId="131"/>
      <sheetData sheetId="13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topLeftCell="A70" workbookViewId="0">
      <selection activeCell="K70" sqref="K1:K1048576"/>
    </sheetView>
  </sheetViews>
  <sheetFormatPr defaultRowHeight="14.4" x14ac:dyDescent="0.3"/>
  <cols>
    <col min="1" max="1" width="28.44140625" customWidth="1"/>
    <col min="2" max="2" width="14.6640625" customWidth="1"/>
    <col min="3" max="3" width="9.44140625" customWidth="1"/>
    <col min="4" max="4" width="7.6640625" customWidth="1"/>
    <col min="5" max="5" width="14.109375"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hidden="1" customWidth="1"/>
    <col min="13" max="13" width="9.5546875" bestFit="1" customWidth="1"/>
  </cols>
  <sheetData>
    <row r="1" spans="1:15" x14ac:dyDescent="0.3">
      <c r="A1" s="1" t="s">
        <v>0</v>
      </c>
      <c r="B1" s="1"/>
      <c r="C1" s="1"/>
      <c r="D1" s="1"/>
      <c r="E1" s="1"/>
      <c r="F1" s="1"/>
      <c r="G1" s="1"/>
      <c r="H1" s="1"/>
      <c r="I1" s="1"/>
    </row>
    <row r="2" spans="1:15" ht="47.25" customHeight="1" x14ac:dyDescent="0.3">
      <c r="A2" s="2" t="s">
        <v>1</v>
      </c>
      <c r="B2" s="2"/>
      <c r="C2" s="2"/>
      <c r="D2" s="2"/>
      <c r="E2" s="2"/>
      <c r="F2" s="2"/>
      <c r="G2" s="2"/>
      <c r="H2" s="2"/>
      <c r="I2" s="2"/>
    </row>
    <row r="3" spans="1:15" ht="69.75" customHeight="1" x14ac:dyDescent="0.3">
      <c r="A3" s="3" t="s">
        <v>2</v>
      </c>
      <c r="B3" s="3" t="s">
        <v>3</v>
      </c>
      <c r="C3" s="4" t="s">
        <v>4</v>
      </c>
      <c r="D3" s="4"/>
      <c r="E3" s="3" t="s">
        <v>5</v>
      </c>
      <c r="F3" s="3" t="s">
        <v>6</v>
      </c>
      <c r="G3" s="5"/>
      <c r="H3" s="5"/>
      <c r="I3" s="5"/>
    </row>
    <row r="4" spans="1:15" x14ac:dyDescent="0.3">
      <c r="A4" s="6" t="s">
        <v>7</v>
      </c>
      <c r="B4" s="6"/>
      <c r="C4" s="6"/>
      <c r="D4" s="6"/>
      <c r="E4" s="6"/>
      <c r="F4" s="6"/>
      <c r="G4" s="7"/>
      <c r="H4" s="7"/>
      <c r="I4" s="7"/>
    </row>
    <row r="5" spans="1:15" ht="82.95" customHeight="1" x14ac:dyDescent="0.3">
      <c r="A5" s="8" t="s">
        <v>8</v>
      </c>
      <c r="B5" s="9" t="s">
        <v>9</v>
      </c>
      <c r="C5" s="10" t="s">
        <v>10</v>
      </c>
      <c r="D5" s="10"/>
      <c r="E5" s="11" t="s">
        <v>11</v>
      </c>
      <c r="F5" s="12">
        <f>'[1]январь 2025 г.'!F7+'[1]февраль 2025 г.'!F7+'[1]март 2025 г.'!F7+'[1]апрель 2025 г.'!F7+'[1]май 2025 г.'!F7+'[1]июнь 2025 г.'!F7+'[1]июль 2025 г.'!F7+'[1]август 2025 г.'!F7+'[1]сентябрь 2025 г.'!F7+'[1]октябрь 2025 г.'!F7+'[1]ноябрь 2025 г.'!F7+'[1]декабрь 2025 г.'!F7</f>
        <v>178112.28600000002</v>
      </c>
      <c r="G5" s="7"/>
      <c r="H5" s="7"/>
      <c r="I5" s="7"/>
      <c r="K5" s="13"/>
      <c r="O5" s="14"/>
    </row>
    <row r="6" spans="1:15" ht="77.25" customHeight="1" x14ac:dyDescent="0.3">
      <c r="A6" s="15" t="s">
        <v>12</v>
      </c>
      <c r="B6" s="16" t="s">
        <v>13</v>
      </c>
      <c r="C6" s="10" t="s">
        <v>10</v>
      </c>
      <c r="D6" s="10"/>
      <c r="E6" s="17" t="s">
        <v>14</v>
      </c>
      <c r="F6" s="18">
        <f>'[1]январь 2025 г.'!F8+'[1]февраль 2025 г.'!F8+'[1]март 2025 г.'!F8+'[1]апрель 2025 г.'!F8+'[1]май 2025 г.'!F8+'[1]июнь 2025 г.'!F8+'[1]июль 2025 г.'!F8+'[1]август 2025 г.'!F8+'[1]сентябрь 2025 г.'!F8+'[1]октябрь 2025 г.'!F8+'[1]ноябрь 2025 г.'!F8+'[1]декабрь 2025 г.'!F8</f>
        <v>82626.786000000022</v>
      </c>
      <c r="G6" s="7"/>
      <c r="H6" s="7"/>
      <c r="I6" s="7"/>
      <c r="K6" s="13"/>
    </row>
    <row r="7" spans="1:15" ht="24" customHeight="1" x14ac:dyDescent="0.3">
      <c r="A7" s="15"/>
      <c r="B7" s="16"/>
      <c r="C7" s="19" t="s">
        <v>15</v>
      </c>
      <c r="D7" s="19"/>
      <c r="E7" s="18">
        <f>-1.64</f>
        <v>-1.64</v>
      </c>
      <c r="F7" s="20">
        <f>-3034.98</f>
        <v>-3034.98</v>
      </c>
      <c r="G7" s="7"/>
      <c r="H7" s="7"/>
      <c r="I7" s="7"/>
      <c r="K7" s="13"/>
    </row>
    <row r="8" spans="1:15" ht="30" customHeight="1" x14ac:dyDescent="0.3">
      <c r="A8" s="15"/>
      <c r="B8" s="16"/>
      <c r="C8" s="19" t="s">
        <v>16</v>
      </c>
      <c r="D8" s="19"/>
      <c r="E8" s="18">
        <f>F8/1850.6</f>
        <v>-3.3081379012212255</v>
      </c>
      <c r="F8" s="18">
        <f>-6122.04</f>
        <v>-6122.04</v>
      </c>
      <c r="G8" s="7"/>
      <c r="H8" s="7"/>
      <c r="I8" s="7"/>
      <c r="K8" s="13"/>
    </row>
    <row r="9" spans="1:15" ht="27" customHeight="1" x14ac:dyDescent="0.3">
      <c r="A9" s="15"/>
      <c r="B9" s="16"/>
      <c r="C9" s="19" t="s">
        <v>17</v>
      </c>
      <c r="D9" s="19"/>
      <c r="E9" s="18">
        <f>-1.49</f>
        <v>-1.49</v>
      </c>
      <c r="F9" s="18">
        <f>-2420.65</f>
        <v>-2420.65</v>
      </c>
      <c r="G9" s="7"/>
      <c r="H9" s="7"/>
      <c r="I9" s="7"/>
      <c r="K9" s="13"/>
    </row>
    <row r="10" spans="1:15" ht="14.25" customHeight="1" x14ac:dyDescent="0.3">
      <c r="A10" s="21" t="s">
        <v>18</v>
      </c>
      <c r="B10" s="21"/>
      <c r="C10" s="21"/>
      <c r="D10" s="21"/>
      <c r="E10" s="21"/>
      <c r="F10" s="21"/>
      <c r="G10" s="7"/>
      <c r="H10" s="7"/>
      <c r="I10" s="7"/>
      <c r="K10" s="13"/>
    </row>
    <row r="11" spans="1:15" ht="25.5" customHeight="1" x14ac:dyDescent="0.3">
      <c r="A11" s="21" t="s">
        <v>19</v>
      </c>
      <c r="B11" s="21"/>
      <c r="C11" s="21"/>
      <c r="D11" s="21"/>
      <c r="E11" s="21"/>
      <c r="F11" s="21"/>
      <c r="G11" s="7"/>
      <c r="H11" s="7"/>
      <c r="I11" s="7"/>
      <c r="K11" s="13"/>
    </row>
    <row r="12" spans="1:15" ht="24.75" customHeight="1" x14ac:dyDescent="0.3">
      <c r="A12" s="21" t="s">
        <v>20</v>
      </c>
      <c r="B12" s="21"/>
      <c r="C12" s="21"/>
      <c r="D12" s="21"/>
      <c r="E12" s="21"/>
      <c r="F12" s="21"/>
      <c r="G12" s="7"/>
      <c r="H12" s="7"/>
      <c r="I12" s="7"/>
      <c r="K12" s="13">
        <f>164617-F18</f>
        <v>-19097.102000000072</v>
      </c>
    </row>
    <row r="13" spans="1:15" ht="15" customHeight="1" x14ac:dyDescent="0.3">
      <c r="A13" s="21" t="s">
        <v>21</v>
      </c>
      <c r="B13" s="21"/>
      <c r="C13" s="21"/>
      <c r="D13" s="21"/>
      <c r="E13" s="21"/>
      <c r="F13" s="21"/>
      <c r="G13" s="7"/>
      <c r="H13" s="7"/>
      <c r="I13" s="7"/>
      <c r="K13" s="13"/>
    </row>
    <row r="14" spans="1:15" ht="16.5" customHeight="1" x14ac:dyDescent="0.3">
      <c r="A14" s="21" t="s">
        <v>22</v>
      </c>
      <c r="B14" s="21"/>
      <c r="C14" s="21"/>
      <c r="D14" s="21"/>
      <c r="E14" s="21"/>
      <c r="F14" s="21"/>
      <c r="G14" s="7"/>
      <c r="H14" s="7"/>
      <c r="I14" s="7"/>
      <c r="K14" s="13"/>
      <c r="M14" s="13">
        <f>F5+F6+F7+F8+F9+F18+F20+F21+F23+F24+F25+F78</f>
        <v>686399.08400000003</v>
      </c>
    </row>
    <row r="15" spans="1:15" ht="13.5" customHeight="1" x14ac:dyDescent="0.3">
      <c r="A15" s="21" t="s">
        <v>23</v>
      </c>
      <c r="B15" s="21"/>
      <c r="C15" s="21"/>
      <c r="D15" s="21"/>
      <c r="E15" s="21"/>
      <c r="F15" s="21"/>
      <c r="G15" s="7"/>
      <c r="H15" s="7"/>
      <c r="I15" s="7"/>
      <c r="K15" s="13"/>
    </row>
    <row r="16" spans="1:15" ht="16.5" customHeight="1" x14ac:dyDescent="0.3">
      <c r="A16" s="21" t="s">
        <v>24</v>
      </c>
      <c r="B16" s="21"/>
      <c r="C16" s="21"/>
      <c r="D16" s="21"/>
      <c r="E16" s="21"/>
      <c r="F16" s="21"/>
      <c r="G16" s="7"/>
      <c r="H16" s="7"/>
      <c r="I16" s="7"/>
      <c r="K16" s="13"/>
    </row>
    <row r="17" spans="1:12" ht="15" customHeight="1" x14ac:dyDescent="0.3">
      <c r="A17" s="21" t="s">
        <v>25</v>
      </c>
      <c r="B17" s="21"/>
      <c r="C17" s="21"/>
      <c r="D17" s="21"/>
      <c r="E17" s="21"/>
      <c r="F17" s="21"/>
      <c r="G17" s="7"/>
      <c r="H17" s="7"/>
      <c r="I17" s="7"/>
      <c r="K17" s="13"/>
    </row>
    <row r="18" spans="1:12" ht="159.75" customHeight="1" x14ac:dyDescent="0.3">
      <c r="A18" s="22" t="s">
        <v>26</v>
      </c>
      <c r="B18" s="23" t="s">
        <v>27</v>
      </c>
      <c r="C18" s="10" t="s">
        <v>10</v>
      </c>
      <c r="D18" s="10"/>
      <c r="E18" s="24" t="s">
        <v>28</v>
      </c>
      <c r="F18" s="25">
        <f>'[1]январь 2025 г.'!F13+'[1]февраль 2025 г.'!F9+'[1]март 2025 г.'!F10+'[1]апрель 2025 г.'!F10+'[1]май 2025 г.'!F9+'[1]июнь 2025 г.'!F10+'[1]июль 2025 г.'!F10+'[1]август 2025 г.'!F10+'[1]сентябрь 2025 г.'!F10+'[1]октябрь 2025 г.'!F10+'[1]ноябрь 2025 г.'!F10+'[1]декабрь 2025 г.'!F11</f>
        <v>183714.10200000007</v>
      </c>
      <c r="G18" s="7"/>
      <c r="H18" s="7"/>
      <c r="I18" s="7"/>
    </row>
    <row r="19" spans="1:12" ht="15.75" customHeight="1" x14ac:dyDescent="0.3">
      <c r="A19" s="26" t="s">
        <v>29</v>
      </c>
      <c r="B19" s="26"/>
      <c r="C19" s="26"/>
      <c r="D19" s="26"/>
      <c r="E19" s="24"/>
      <c r="F19" s="25"/>
      <c r="G19" s="7"/>
      <c r="H19" s="7"/>
      <c r="I19" s="7"/>
    </row>
    <row r="20" spans="1:12" ht="250.5" customHeight="1" x14ac:dyDescent="0.3">
      <c r="A20" s="27" t="s">
        <v>30</v>
      </c>
      <c r="B20" s="9" t="s">
        <v>31</v>
      </c>
      <c r="C20" s="10" t="s">
        <v>32</v>
      </c>
      <c r="D20" s="10"/>
      <c r="E20" s="18">
        <v>0.1</v>
      </c>
      <c r="F20" s="28">
        <v>2545.92</v>
      </c>
      <c r="G20" s="7"/>
      <c r="H20" s="7"/>
      <c r="I20" s="7"/>
    </row>
    <row r="21" spans="1:12" ht="51.75" customHeight="1" x14ac:dyDescent="0.3">
      <c r="A21" s="29" t="s">
        <v>33</v>
      </c>
      <c r="B21" s="9" t="s">
        <v>27</v>
      </c>
      <c r="C21" s="10" t="s">
        <v>10</v>
      </c>
      <c r="D21" s="10"/>
      <c r="E21" s="24" t="s">
        <v>34</v>
      </c>
      <c r="F21" s="30">
        <f>'[1]январь 2025 г.'!F14+'[1]февраль 2025 г.'!F10+'[1]март 2025 г.'!F11+'[1]апрель 2025 г.'!F11+'[1]май 2025 г.'!F10+'[1]июнь 2025 г.'!F11+'[1]июль 2025 г.'!F12+'[1]август 2025 г.'!F12+'[1]сентябрь 2025 г.'!F11+'[1]октябрь 2025 г.'!F11+'[1]ноябрь 2025 г.'!F11+'[1]декабрь 2025 г.'!F12</f>
        <v>43541.388000000006</v>
      </c>
      <c r="G21" s="7"/>
      <c r="H21" s="7"/>
      <c r="I21" s="7"/>
      <c r="K21" s="13">
        <f>39594.65-F21</f>
        <v>-3946.7380000000048</v>
      </c>
    </row>
    <row r="22" spans="1:12" ht="25.5" customHeight="1" x14ac:dyDescent="0.3">
      <c r="A22" s="26" t="s">
        <v>35</v>
      </c>
      <c r="B22" s="26"/>
      <c r="C22" s="26"/>
      <c r="D22" s="26"/>
      <c r="E22" s="24"/>
      <c r="F22" s="30"/>
      <c r="G22" s="7"/>
      <c r="H22" s="7"/>
      <c r="I22" s="7"/>
      <c r="K22" s="13"/>
    </row>
    <row r="23" spans="1:12" ht="70.5" customHeight="1" x14ac:dyDescent="0.3">
      <c r="A23" s="31" t="s">
        <v>36</v>
      </c>
      <c r="B23" s="9" t="s">
        <v>37</v>
      </c>
      <c r="C23" s="10" t="s">
        <v>32</v>
      </c>
      <c r="D23" s="10"/>
      <c r="E23" s="32" t="s">
        <v>38</v>
      </c>
      <c r="F23" s="33">
        <f>'[1]январь 2025 г.'!F15+'[1]февраль 2025 г.'!F11+'[1]март 2025 г.'!F12+'[1]апрель 2025 г.'!F12+'[1]май 2025 г.'!F11+'[1]июнь 2025 г.'!F12+'[1]июль 2025 г.'!F13+'[1]август 2025 г.'!F14+'[1]сентябрь 2025 г.'!F12+'[1]октябрь 2025 г.'!F12+'[1]ноябрь 2025 г.'!F12+'[1]декабрь 2025 г.'!F13</f>
        <v>4201.3579999999993</v>
      </c>
      <c r="G23" s="7"/>
      <c r="H23" s="7"/>
      <c r="I23" s="7"/>
      <c r="K23" s="13" t="e">
        <f>F23+#REF!</f>
        <v>#REF!</v>
      </c>
      <c r="L23" s="13" t="e">
        <f>4074.05-K23</f>
        <v>#REF!</v>
      </c>
    </row>
    <row r="24" spans="1:12" ht="61.2" x14ac:dyDescent="0.3">
      <c r="A24" s="29" t="s">
        <v>39</v>
      </c>
      <c r="B24" s="23" t="s">
        <v>37</v>
      </c>
      <c r="C24" s="10" t="s">
        <v>10</v>
      </c>
      <c r="D24" s="10"/>
      <c r="E24" s="32" t="s">
        <v>40</v>
      </c>
      <c r="F24" s="34">
        <f>'[1]январь 2025 г.'!F16+'[1]февраль 2025 г.'!F12+'[1]март 2025 г.'!F13+'[1]апрель 2025 г.'!F13+'[1]май 2025 г.'!F12+'[1]июнь 2025 г.'!F13+'[1]июль 2025 г.'!F14+'[1]август 2025 г.'!F15+'[1]сентябрь 2025 г.'!F13+'[1]октябрь 2025 г.'!F13+'[1]ноябрь 2025 г.'!F13+'[1]декабрь 2025 г.'!F14</f>
        <v>2418.9660000000003</v>
      </c>
      <c r="G24" s="7"/>
      <c r="H24" s="7"/>
      <c r="I24" s="7"/>
      <c r="K24" s="13">
        <f>2291.65-F24</f>
        <v>-127.31600000000026</v>
      </c>
    </row>
    <row r="25" spans="1:12" ht="72.599999999999994" x14ac:dyDescent="0.3">
      <c r="A25" s="35" t="s">
        <v>41</v>
      </c>
      <c r="B25" s="23" t="s">
        <v>27</v>
      </c>
      <c r="C25" s="10" t="s">
        <v>10</v>
      </c>
      <c r="D25" s="10"/>
      <c r="E25" s="36" t="s">
        <v>42</v>
      </c>
      <c r="F25" s="37">
        <f>'[1]январь 2025 г.'!F17+'[1]февраль 2025 г.'!F13+'[1]март 2025 г.'!F14+'[1]апрель 2025 г.'!F14+'[1]май 2025 г.'!F13+'[1]июнь 2025 г.'!F14+'[1]июль 2025 г.'!F15+'[1]август 2025 г.'!F16+'[1]сентябрь 2025 г.'!F14+'[1]октябрь 2025 г.'!F14+'[1]ноябрь 2025 г.'!F14+'[1]декабрь 2025 г.'!F15</f>
        <v>127992.34</v>
      </c>
      <c r="G25" s="7"/>
      <c r="H25" s="7"/>
      <c r="I25" s="7"/>
      <c r="J25" s="38"/>
      <c r="K25" s="13">
        <f>117765.45-F25</f>
        <v>-10226.89</v>
      </c>
    </row>
    <row r="26" spans="1:12" ht="38.25" customHeight="1" x14ac:dyDescent="0.3">
      <c r="A26" s="39" t="s">
        <v>43</v>
      </c>
      <c r="B26" s="39"/>
      <c r="C26" s="39"/>
      <c r="D26" s="39"/>
      <c r="E26" s="36"/>
      <c r="F26" s="37"/>
      <c r="G26" s="7"/>
      <c r="H26" s="7"/>
      <c r="I26" s="7"/>
      <c r="J26" s="38"/>
      <c r="K26" s="38"/>
    </row>
    <row r="27" spans="1:12" ht="60.75" customHeight="1" x14ac:dyDescent="0.3">
      <c r="A27" s="21" t="s">
        <v>44</v>
      </c>
      <c r="B27" s="21"/>
      <c r="C27" s="21"/>
      <c r="D27" s="21"/>
      <c r="E27" s="36"/>
      <c r="F27" s="37"/>
      <c r="G27" s="7"/>
      <c r="H27" s="7"/>
      <c r="I27" s="7"/>
      <c r="J27" s="38"/>
      <c r="K27" s="38"/>
    </row>
    <row r="28" spans="1:12" ht="25.5" customHeight="1" x14ac:dyDescent="0.3">
      <c r="A28" s="21" t="s">
        <v>45</v>
      </c>
      <c r="B28" s="21"/>
      <c r="C28" s="21"/>
      <c r="D28" s="21"/>
      <c r="E28" s="36"/>
      <c r="F28" s="37"/>
      <c r="G28" s="7"/>
      <c r="H28" s="7"/>
      <c r="I28" s="7"/>
      <c r="J28" s="38"/>
      <c r="K28" s="38"/>
    </row>
    <row r="29" spans="1:12" ht="24.75" customHeight="1" x14ac:dyDescent="0.3">
      <c r="A29" s="39" t="s">
        <v>46</v>
      </c>
      <c r="B29" s="39"/>
      <c r="C29" s="39"/>
      <c r="D29" s="39"/>
      <c r="E29" s="36"/>
      <c r="F29" s="37"/>
      <c r="G29" s="7"/>
      <c r="H29" s="7"/>
      <c r="I29" s="7"/>
      <c r="J29" s="38"/>
      <c r="K29" s="38"/>
    </row>
    <row r="30" spans="1:12" ht="26.25" customHeight="1" x14ac:dyDescent="0.3">
      <c r="A30" s="39" t="s">
        <v>47</v>
      </c>
      <c r="B30" s="39"/>
      <c r="C30" s="39"/>
      <c r="D30" s="39"/>
      <c r="E30" s="36"/>
      <c r="F30" s="37"/>
      <c r="G30" s="7"/>
      <c r="H30" s="7"/>
      <c r="I30" s="7"/>
      <c r="J30" s="38"/>
      <c r="K30" s="38"/>
    </row>
    <row r="31" spans="1:12" ht="25.5" customHeight="1" x14ac:dyDescent="0.3">
      <c r="A31" s="39" t="s">
        <v>48</v>
      </c>
      <c r="B31" s="39"/>
      <c r="C31" s="39"/>
      <c r="D31" s="39"/>
      <c r="E31" s="36"/>
      <c r="F31" s="37"/>
      <c r="G31" s="7"/>
      <c r="H31" s="7"/>
      <c r="I31" s="7"/>
      <c r="J31" s="38"/>
      <c r="K31" s="38"/>
    </row>
    <row r="32" spans="1:12" ht="24" customHeight="1" x14ac:dyDescent="0.3">
      <c r="A32" s="39" t="s">
        <v>49</v>
      </c>
      <c r="B32" s="39"/>
      <c r="C32" s="39"/>
      <c r="D32" s="39"/>
      <c r="E32" s="36"/>
      <c r="F32" s="37"/>
      <c r="G32" s="7"/>
      <c r="H32" s="7"/>
      <c r="I32" s="7"/>
      <c r="J32" s="38"/>
      <c r="K32" s="38"/>
    </row>
    <row r="33" spans="1:11" ht="28.5" customHeight="1" x14ac:dyDescent="0.3">
      <c r="A33" s="39" t="s">
        <v>50</v>
      </c>
      <c r="B33" s="39"/>
      <c r="C33" s="39"/>
      <c r="D33" s="39"/>
      <c r="E33" s="36"/>
      <c r="F33" s="37"/>
      <c r="G33" s="7"/>
      <c r="H33" s="7"/>
      <c r="I33" s="7"/>
      <c r="J33" s="38"/>
      <c r="K33" s="38"/>
    </row>
    <row r="34" spans="1:11" ht="26.25" customHeight="1" x14ac:dyDescent="0.3">
      <c r="A34" s="39" t="s">
        <v>51</v>
      </c>
      <c r="B34" s="39"/>
      <c r="C34" s="39"/>
      <c r="D34" s="39"/>
      <c r="E34" s="36"/>
      <c r="F34" s="37"/>
      <c r="G34" s="7"/>
      <c r="H34" s="7"/>
      <c r="I34" s="7"/>
      <c r="J34" s="38"/>
      <c r="K34" s="38"/>
    </row>
    <row r="35" spans="1:11" ht="25.5" customHeight="1" x14ac:dyDescent="0.3">
      <c r="A35" s="39" t="s">
        <v>52</v>
      </c>
      <c r="B35" s="39"/>
      <c r="C35" s="39"/>
      <c r="D35" s="39"/>
      <c r="E35" s="36"/>
      <c r="F35" s="37"/>
      <c r="G35" s="7"/>
      <c r="H35" s="7"/>
      <c r="I35" s="7"/>
      <c r="J35" s="38"/>
      <c r="K35" s="38"/>
    </row>
    <row r="36" spans="1:11" ht="28.5" customHeight="1" x14ac:dyDescent="0.3">
      <c r="A36" s="39" t="s">
        <v>53</v>
      </c>
      <c r="B36" s="39"/>
      <c r="C36" s="39"/>
      <c r="D36" s="39"/>
      <c r="E36" s="36"/>
      <c r="F36" s="37"/>
      <c r="G36" s="7"/>
      <c r="H36" s="7"/>
      <c r="I36" s="7"/>
      <c r="J36" s="38"/>
      <c r="K36" s="38"/>
    </row>
    <row r="37" spans="1:11" ht="42.75" customHeight="1" x14ac:dyDescent="0.3">
      <c r="A37" s="40" t="s">
        <v>54</v>
      </c>
      <c r="B37" s="40"/>
      <c r="C37" s="40"/>
      <c r="D37" s="40"/>
      <c r="E37" s="36"/>
      <c r="F37" s="37"/>
      <c r="G37" s="7"/>
      <c r="H37" s="7"/>
      <c r="I37" s="7"/>
      <c r="J37" s="38"/>
      <c r="K37" s="38"/>
    </row>
    <row r="38" spans="1:11" ht="35.25" customHeight="1" x14ac:dyDescent="0.3">
      <c r="A38" s="39" t="s">
        <v>55</v>
      </c>
      <c r="B38" s="39"/>
      <c r="C38" s="39"/>
      <c r="D38" s="39"/>
      <c r="E38" s="36"/>
      <c r="F38" s="37"/>
      <c r="G38" s="7"/>
      <c r="H38" s="7"/>
      <c r="I38" s="7"/>
      <c r="J38" s="38"/>
      <c r="K38" s="38"/>
    </row>
    <row r="39" spans="1:11" ht="120.75" customHeight="1" x14ac:dyDescent="0.3">
      <c r="A39" s="39" t="s">
        <v>56</v>
      </c>
      <c r="B39" s="39"/>
      <c r="C39" s="39"/>
      <c r="D39" s="39"/>
      <c r="E39" s="36"/>
      <c r="F39" s="37"/>
      <c r="G39" s="7"/>
      <c r="H39" s="7"/>
      <c r="I39" s="7"/>
      <c r="J39" s="38"/>
      <c r="K39" s="38"/>
    </row>
    <row r="40" spans="1:11" ht="97.5" customHeight="1" x14ac:dyDescent="0.3">
      <c r="A40" s="26" t="s">
        <v>57</v>
      </c>
      <c r="B40" s="26"/>
      <c r="C40" s="26"/>
      <c r="D40" s="26"/>
      <c r="E40" s="36"/>
      <c r="F40" s="37"/>
      <c r="G40" s="7"/>
      <c r="H40" s="7"/>
      <c r="I40" s="7"/>
      <c r="J40" s="38"/>
      <c r="K40" s="38"/>
    </row>
    <row r="41" spans="1:11" ht="61.5" customHeight="1" x14ac:dyDescent="0.3">
      <c r="A41" s="41" t="s">
        <v>58</v>
      </c>
      <c r="B41" s="41"/>
      <c r="C41" s="41"/>
      <c r="D41" s="41"/>
      <c r="E41" s="36"/>
      <c r="F41" s="37"/>
      <c r="G41" s="7"/>
      <c r="H41" s="7"/>
      <c r="I41" s="7"/>
      <c r="J41" s="38"/>
      <c r="K41" s="38"/>
    </row>
    <row r="42" spans="1:11" ht="49.5" customHeight="1" x14ac:dyDescent="0.3">
      <c r="A42" s="41" t="s">
        <v>59</v>
      </c>
      <c r="B42" s="41"/>
      <c r="C42" s="41"/>
      <c r="D42" s="41"/>
      <c r="E42" s="36"/>
      <c r="F42" s="37"/>
      <c r="G42" s="7"/>
      <c r="H42" s="7"/>
      <c r="I42" s="7"/>
      <c r="J42" s="38"/>
      <c r="K42" s="38"/>
    </row>
    <row r="43" spans="1:11" ht="48" customHeight="1" x14ac:dyDescent="0.3">
      <c r="A43" s="41" t="s">
        <v>60</v>
      </c>
      <c r="B43" s="41"/>
      <c r="C43" s="41"/>
      <c r="D43" s="41"/>
      <c r="E43" s="36"/>
      <c r="F43" s="37"/>
      <c r="G43" s="7"/>
      <c r="H43" s="7"/>
      <c r="I43" s="7"/>
      <c r="J43" s="38"/>
      <c r="K43" s="38"/>
    </row>
    <row r="44" spans="1:11" ht="17.25" customHeight="1" x14ac:dyDescent="0.3">
      <c r="A44" s="41" t="s">
        <v>61</v>
      </c>
      <c r="B44" s="41"/>
      <c r="C44" s="41"/>
      <c r="D44" s="41"/>
      <c r="E44" s="36"/>
      <c r="F44" s="37"/>
      <c r="G44" s="7"/>
      <c r="H44" s="7"/>
      <c r="I44" s="7"/>
      <c r="J44" s="38"/>
      <c r="K44" s="38"/>
    </row>
    <row r="45" spans="1:11" ht="22.5" customHeight="1" x14ac:dyDescent="0.3">
      <c r="A45" s="41" t="s">
        <v>62</v>
      </c>
      <c r="B45" s="41"/>
      <c r="C45" s="41"/>
      <c r="D45" s="41"/>
      <c r="E45" s="36"/>
      <c r="F45" s="37"/>
      <c r="G45" s="7"/>
      <c r="H45" s="7"/>
      <c r="I45" s="7"/>
      <c r="J45" s="38"/>
      <c r="K45" s="38"/>
    </row>
    <row r="46" spans="1:11" ht="37.5" customHeight="1" x14ac:dyDescent="0.3">
      <c r="A46" s="41" t="s">
        <v>63</v>
      </c>
      <c r="B46" s="41"/>
      <c r="C46" s="41"/>
      <c r="D46" s="41"/>
      <c r="E46" s="36"/>
      <c r="F46" s="37"/>
      <c r="G46" s="7"/>
      <c r="H46" s="7"/>
      <c r="I46" s="7"/>
      <c r="J46" s="38"/>
      <c r="K46" s="38"/>
    </row>
    <row r="47" spans="1:11" ht="24" customHeight="1" x14ac:dyDescent="0.3">
      <c r="A47" s="41" t="s">
        <v>64</v>
      </c>
      <c r="B47" s="41"/>
      <c r="C47" s="41"/>
      <c r="D47" s="41"/>
      <c r="E47" s="36"/>
      <c r="F47" s="37"/>
      <c r="G47" s="7"/>
      <c r="H47" s="7"/>
      <c r="I47" s="7"/>
      <c r="J47" s="38"/>
      <c r="K47" s="38"/>
    </row>
    <row r="48" spans="1:11" ht="21.75" customHeight="1" x14ac:dyDescent="0.3">
      <c r="A48" s="21" t="s">
        <v>65</v>
      </c>
      <c r="B48" s="21"/>
      <c r="C48" s="21"/>
      <c r="D48" s="21"/>
      <c r="E48" s="36"/>
      <c r="F48" s="37"/>
      <c r="G48" s="7"/>
      <c r="H48" s="7"/>
      <c r="I48" s="7"/>
      <c r="J48" s="38"/>
      <c r="K48" s="38"/>
    </row>
    <row r="49" spans="1:11" ht="24.75" customHeight="1" x14ac:dyDescent="0.3">
      <c r="A49" s="21" t="s">
        <v>66</v>
      </c>
      <c r="B49" s="21"/>
      <c r="C49" s="21"/>
      <c r="D49" s="21"/>
      <c r="E49" s="36"/>
      <c r="F49" s="37"/>
      <c r="G49" s="7"/>
      <c r="H49" s="7"/>
      <c r="I49" s="7"/>
      <c r="J49" s="38"/>
      <c r="K49" s="38"/>
    </row>
    <row r="50" spans="1:11" ht="39" customHeight="1" x14ac:dyDescent="0.3">
      <c r="A50" s="39" t="s">
        <v>67</v>
      </c>
      <c r="B50" s="39"/>
      <c r="C50" s="39"/>
      <c r="D50" s="39"/>
      <c r="E50" s="36"/>
      <c r="F50" s="37"/>
      <c r="G50" s="7"/>
      <c r="H50" s="7"/>
      <c r="I50" s="7"/>
      <c r="J50" s="38"/>
      <c r="K50" s="38"/>
    </row>
    <row r="51" spans="1:11" ht="108" customHeight="1" x14ac:dyDescent="0.3">
      <c r="A51" s="39" t="s">
        <v>68</v>
      </c>
      <c r="B51" s="39"/>
      <c r="C51" s="39"/>
      <c r="D51" s="39"/>
      <c r="E51" s="36"/>
      <c r="F51" s="37"/>
      <c r="G51" s="7"/>
      <c r="H51" s="7"/>
      <c r="I51" s="7"/>
      <c r="J51" s="38"/>
      <c r="K51" s="38"/>
    </row>
    <row r="52" spans="1:11" ht="49.5" customHeight="1" x14ac:dyDescent="0.3">
      <c r="A52" s="39" t="s">
        <v>69</v>
      </c>
      <c r="B52" s="39"/>
      <c r="C52" s="39"/>
      <c r="D52" s="39"/>
      <c r="E52" s="36"/>
      <c r="F52" s="37"/>
      <c r="G52" s="7"/>
      <c r="H52" s="7"/>
      <c r="I52" s="7"/>
      <c r="J52" s="38"/>
      <c r="K52" s="38"/>
    </row>
    <row r="53" spans="1:11" ht="24.75" customHeight="1" x14ac:dyDescent="0.3">
      <c r="A53" s="21" t="s">
        <v>70</v>
      </c>
      <c r="B53" s="21"/>
      <c r="C53" s="21"/>
      <c r="D53" s="21"/>
      <c r="E53" s="36"/>
      <c r="F53" s="37"/>
      <c r="G53" s="7"/>
      <c r="H53" s="7"/>
      <c r="I53" s="7"/>
      <c r="J53" s="38"/>
      <c r="K53" s="38"/>
    </row>
    <row r="54" spans="1:11" ht="50.25" customHeight="1" x14ac:dyDescent="0.3">
      <c r="A54" s="39" t="s">
        <v>71</v>
      </c>
      <c r="B54" s="39"/>
      <c r="C54" s="39"/>
      <c r="D54" s="39"/>
      <c r="E54" s="36"/>
      <c r="F54" s="37"/>
      <c r="G54" s="7"/>
      <c r="H54" s="7"/>
      <c r="I54" s="7"/>
      <c r="J54" s="38"/>
      <c r="K54" s="38"/>
    </row>
    <row r="55" spans="1:11" ht="26.25" customHeight="1" x14ac:dyDescent="0.3">
      <c r="A55" s="39" t="s">
        <v>72</v>
      </c>
      <c r="B55" s="39"/>
      <c r="C55" s="39"/>
      <c r="D55" s="39"/>
      <c r="E55" s="36"/>
      <c r="F55" s="37"/>
      <c r="G55" s="7"/>
      <c r="H55" s="7"/>
      <c r="I55" s="7"/>
      <c r="J55" s="38"/>
      <c r="K55" s="38"/>
    </row>
    <row r="56" spans="1:11" ht="49.5" customHeight="1" x14ac:dyDescent="0.3">
      <c r="A56" s="21" t="s">
        <v>73</v>
      </c>
      <c r="B56" s="21"/>
      <c r="C56" s="21"/>
      <c r="D56" s="21"/>
      <c r="E56" s="36"/>
      <c r="F56" s="37"/>
      <c r="G56" s="7"/>
      <c r="H56" s="7"/>
      <c r="I56" s="7"/>
      <c r="J56" s="38"/>
      <c r="K56" s="38"/>
    </row>
    <row r="57" spans="1:11" ht="25.5" customHeight="1" x14ac:dyDescent="0.3">
      <c r="A57" s="26" t="s">
        <v>74</v>
      </c>
      <c r="B57" s="26"/>
      <c r="C57" s="26"/>
      <c r="D57" s="26"/>
      <c r="E57" s="36"/>
      <c r="F57" s="37"/>
      <c r="G57" s="7"/>
      <c r="H57" s="7"/>
      <c r="I57" s="7"/>
      <c r="J57" s="38"/>
      <c r="K57" s="38"/>
    </row>
    <row r="58" spans="1:11" ht="25.5" customHeight="1" x14ac:dyDescent="0.3">
      <c r="A58" s="26" t="s">
        <v>75</v>
      </c>
      <c r="B58" s="26"/>
      <c r="C58" s="26"/>
      <c r="D58" s="26"/>
      <c r="E58" s="36"/>
      <c r="F58" s="37"/>
      <c r="G58" s="7"/>
      <c r="H58" s="7"/>
      <c r="I58" s="7"/>
      <c r="J58" s="38"/>
      <c r="K58" s="38"/>
    </row>
    <row r="59" spans="1:11" ht="26.25" customHeight="1" x14ac:dyDescent="0.3">
      <c r="A59" s="39" t="s">
        <v>76</v>
      </c>
      <c r="B59" s="39"/>
      <c r="C59" s="39"/>
      <c r="D59" s="39"/>
      <c r="E59" s="36"/>
      <c r="F59" s="37"/>
      <c r="G59" s="7"/>
      <c r="H59" s="7"/>
      <c r="I59" s="7"/>
      <c r="J59" s="38"/>
      <c r="K59" s="38"/>
    </row>
    <row r="60" spans="1:11" ht="36.75" customHeight="1" x14ac:dyDescent="0.3">
      <c r="A60" s="39" t="s">
        <v>77</v>
      </c>
      <c r="B60" s="39"/>
      <c r="C60" s="39"/>
      <c r="D60" s="39"/>
      <c r="E60" s="36"/>
      <c r="F60" s="37"/>
      <c r="G60" s="7"/>
      <c r="H60" s="7"/>
      <c r="I60" s="7"/>
      <c r="J60" s="38"/>
      <c r="K60" s="38"/>
    </row>
    <row r="61" spans="1:11" x14ac:dyDescent="0.3">
      <c r="A61" s="39" t="s">
        <v>78</v>
      </c>
      <c r="B61" s="39"/>
      <c r="C61" s="39"/>
      <c r="D61" s="39"/>
      <c r="E61" s="36"/>
      <c r="F61" s="37"/>
      <c r="G61" s="7"/>
      <c r="H61" s="7"/>
      <c r="I61" s="7"/>
      <c r="J61" s="38"/>
      <c r="K61" s="38"/>
    </row>
    <row r="62" spans="1:11" ht="36.75" customHeight="1" x14ac:dyDescent="0.3">
      <c r="A62" s="26" t="s">
        <v>79</v>
      </c>
      <c r="B62" s="26"/>
      <c r="C62" s="26"/>
      <c r="D62" s="26"/>
      <c r="E62" s="36"/>
      <c r="F62" s="37"/>
      <c r="G62" s="7"/>
      <c r="H62" s="7"/>
      <c r="I62" s="7"/>
      <c r="J62" s="38"/>
      <c r="K62" s="38"/>
    </row>
    <row r="63" spans="1:11" ht="26.25" customHeight="1" x14ac:dyDescent="0.3">
      <c r="A63" s="26" t="s">
        <v>80</v>
      </c>
      <c r="B63" s="26"/>
      <c r="C63" s="26"/>
      <c r="D63" s="26"/>
      <c r="E63" s="36"/>
      <c r="F63" s="37"/>
      <c r="G63" s="7"/>
      <c r="H63" s="7"/>
      <c r="I63" s="7"/>
      <c r="J63" s="38"/>
      <c r="K63" s="38"/>
    </row>
    <row r="64" spans="1:11" ht="27.75" customHeight="1" x14ac:dyDescent="0.3">
      <c r="A64" s="39" t="s">
        <v>81</v>
      </c>
      <c r="B64" s="39"/>
      <c r="C64" s="39"/>
      <c r="D64" s="39"/>
      <c r="E64" s="36"/>
      <c r="F64" s="37"/>
      <c r="G64" s="7"/>
      <c r="H64" s="7"/>
      <c r="I64" s="7"/>
      <c r="J64" s="38"/>
      <c r="K64" s="38"/>
    </row>
    <row r="65" spans="1:15" ht="37.5" customHeight="1" x14ac:dyDescent="0.3">
      <c r="A65" s="39" t="s">
        <v>82</v>
      </c>
      <c r="B65" s="39"/>
      <c r="C65" s="39"/>
      <c r="D65" s="39"/>
      <c r="E65" s="36"/>
      <c r="F65" s="37"/>
      <c r="G65" s="7"/>
      <c r="H65" s="7"/>
      <c r="I65" s="7"/>
      <c r="J65" s="38"/>
      <c r="K65" s="38"/>
    </row>
    <row r="66" spans="1:15" x14ac:dyDescent="0.3">
      <c r="A66" s="39" t="s">
        <v>83</v>
      </c>
      <c r="B66" s="39"/>
      <c r="C66" s="39"/>
      <c r="D66" s="39"/>
      <c r="E66" s="36"/>
      <c r="F66" s="37"/>
      <c r="G66" s="7"/>
      <c r="H66" s="7"/>
      <c r="I66" s="7"/>
      <c r="J66" s="38"/>
      <c r="K66" s="38"/>
    </row>
    <row r="67" spans="1:15" x14ac:dyDescent="0.3">
      <c r="A67" s="41" t="s">
        <v>84</v>
      </c>
      <c r="B67" s="41"/>
      <c r="C67" s="41"/>
      <c r="D67" s="41"/>
      <c r="E67" s="36"/>
      <c r="F67" s="37"/>
      <c r="G67" s="7"/>
      <c r="H67" s="7"/>
      <c r="I67" s="7"/>
      <c r="J67" s="38"/>
      <c r="K67" s="38"/>
    </row>
    <row r="68" spans="1:15" x14ac:dyDescent="0.3">
      <c r="A68" s="39" t="s">
        <v>85</v>
      </c>
      <c r="B68" s="39"/>
      <c r="C68" s="39"/>
      <c r="D68" s="39"/>
      <c r="E68" s="36"/>
      <c r="F68" s="37"/>
      <c r="G68" s="7"/>
      <c r="H68" s="7"/>
      <c r="I68" s="7"/>
      <c r="J68" s="38"/>
      <c r="K68" s="38"/>
    </row>
    <row r="69" spans="1:15" ht="25.5" customHeight="1" x14ac:dyDescent="0.3">
      <c r="A69" s="26" t="s">
        <v>86</v>
      </c>
      <c r="B69" s="26"/>
      <c r="C69" s="26"/>
      <c r="D69" s="26"/>
      <c r="E69" s="36"/>
      <c r="F69" s="37"/>
      <c r="G69" s="7"/>
      <c r="H69" s="7"/>
      <c r="I69" s="7"/>
      <c r="J69" s="38"/>
      <c r="K69" s="38"/>
    </row>
    <row r="70" spans="1:15" ht="39" customHeight="1" x14ac:dyDescent="0.3">
      <c r="A70" s="26" t="s">
        <v>87</v>
      </c>
      <c r="B70" s="26"/>
      <c r="C70" s="26"/>
      <c r="D70" s="26"/>
      <c r="E70" s="36"/>
      <c r="F70" s="37"/>
      <c r="G70" s="7"/>
      <c r="H70" s="7"/>
      <c r="I70" s="7"/>
      <c r="J70" s="38"/>
      <c r="K70" s="38"/>
    </row>
    <row r="71" spans="1:15" ht="39" customHeight="1" x14ac:dyDescent="0.3">
      <c r="A71" s="21" t="s">
        <v>88</v>
      </c>
      <c r="B71" s="21"/>
      <c r="C71" s="21"/>
      <c r="D71" s="21"/>
      <c r="E71" s="36"/>
      <c r="F71" s="37"/>
      <c r="G71" s="7"/>
      <c r="H71" s="7"/>
      <c r="I71" s="7"/>
      <c r="J71" s="38"/>
      <c r="K71" s="38"/>
    </row>
    <row r="72" spans="1:15" ht="26.25" customHeight="1" x14ac:dyDescent="0.3">
      <c r="A72" s="39" t="s">
        <v>89</v>
      </c>
      <c r="B72" s="39"/>
      <c r="C72" s="39"/>
      <c r="D72" s="39"/>
      <c r="E72" s="36"/>
      <c r="F72" s="37"/>
      <c r="G72" s="7"/>
      <c r="H72" s="7"/>
      <c r="I72" s="7"/>
      <c r="J72" s="38"/>
      <c r="K72" s="38"/>
    </row>
    <row r="73" spans="1:15" ht="14.25" customHeight="1" x14ac:dyDescent="0.3">
      <c r="A73" s="39" t="s">
        <v>90</v>
      </c>
      <c r="B73" s="39"/>
      <c r="C73" s="39"/>
      <c r="D73" s="39"/>
      <c r="E73" s="36"/>
      <c r="F73" s="37"/>
      <c r="G73" s="7"/>
      <c r="H73" s="7"/>
      <c r="I73" s="7"/>
      <c r="J73" s="38"/>
      <c r="K73" s="38"/>
    </row>
    <row r="74" spans="1:15" ht="12" customHeight="1" x14ac:dyDescent="0.3">
      <c r="A74" s="41" t="s">
        <v>91</v>
      </c>
      <c r="B74" s="41"/>
      <c r="C74" s="41"/>
      <c r="D74" s="41"/>
      <c r="E74" s="36"/>
      <c r="F74" s="37"/>
      <c r="G74" s="7"/>
      <c r="H74" s="7"/>
      <c r="I74" s="7"/>
      <c r="J74" s="38"/>
      <c r="K74" s="38"/>
    </row>
    <row r="75" spans="1:15" ht="26.25" customHeight="1" x14ac:dyDescent="0.3">
      <c r="A75" s="41" t="s">
        <v>92</v>
      </c>
      <c r="B75" s="41"/>
      <c r="C75" s="41"/>
      <c r="D75" s="41"/>
      <c r="E75" s="36"/>
      <c r="F75" s="37"/>
      <c r="G75" s="7"/>
      <c r="H75" s="7"/>
      <c r="I75" s="7"/>
      <c r="J75" s="38"/>
      <c r="K75" s="38"/>
    </row>
    <row r="76" spans="1:15" ht="28.5" customHeight="1" x14ac:dyDescent="0.3">
      <c r="A76" s="26" t="s">
        <v>93</v>
      </c>
      <c r="B76" s="26"/>
      <c r="C76" s="26"/>
      <c r="D76" s="26"/>
      <c r="E76" s="36"/>
      <c r="F76" s="37"/>
      <c r="G76" s="7"/>
      <c r="H76" s="7"/>
      <c r="I76" s="7"/>
      <c r="J76" s="38"/>
      <c r="K76" s="38"/>
    </row>
    <row r="77" spans="1:15" ht="26.25" customHeight="1" x14ac:dyDescent="0.3">
      <c r="A77" s="39" t="s">
        <v>94</v>
      </c>
      <c r="B77" s="39"/>
      <c r="C77" s="39"/>
      <c r="D77" s="39"/>
      <c r="E77" s="36"/>
      <c r="F77" s="37"/>
      <c r="G77" s="7"/>
      <c r="H77" s="7"/>
      <c r="I77" s="7"/>
      <c r="J77" s="38"/>
      <c r="K77" s="38"/>
    </row>
    <row r="78" spans="1:15" ht="28.5" customHeight="1" x14ac:dyDescent="0.3">
      <c r="A78" s="42" t="s">
        <v>95</v>
      </c>
      <c r="B78" s="23" t="s">
        <v>27</v>
      </c>
      <c r="C78" s="10" t="s">
        <v>10</v>
      </c>
      <c r="D78" s="10"/>
      <c r="E78" s="36" t="s">
        <v>96</v>
      </c>
      <c r="F78" s="43">
        <f>'[1]январь 2025 г.'!F33+'[1]февраль 2025 г.'!F25+'[1]март 2025 г.'!F29+'[1]апрель 2025 г.'!F28+'[1]май 2025 г.'!F25+'[1]июнь 2025 г.'!F24+'[1]июль 2025 г.'!F30+'[1]август 2025 г.'!F31+'[1]сентябрь 2025 г.'!F24+'[1]октябрь 2025 г.'!F31+'[1]ноябрь 2025 г.'!F28+'[1]декабрь 2025 г.'!F28</f>
        <v>72823.607999999993</v>
      </c>
      <c r="G78" s="7"/>
      <c r="H78" s="7"/>
      <c r="I78" s="7"/>
      <c r="J78" s="38"/>
      <c r="K78" s="44">
        <f>68622.25-F78</f>
        <v>-4201.3579999999929</v>
      </c>
    </row>
    <row r="79" spans="1:15" ht="51" customHeight="1" x14ac:dyDescent="0.3">
      <c r="A79" s="26" t="s">
        <v>97</v>
      </c>
      <c r="B79" s="26"/>
      <c r="C79" s="26"/>
      <c r="D79" s="26"/>
      <c r="E79" s="36"/>
      <c r="F79" s="43"/>
      <c r="G79" s="7"/>
      <c r="H79" s="7"/>
      <c r="I79" s="7"/>
      <c r="J79" s="38"/>
      <c r="K79" s="38"/>
      <c r="O79" t="s">
        <v>98</v>
      </c>
    </row>
    <row r="80" spans="1:15" ht="48" customHeight="1" x14ac:dyDescent="0.3">
      <c r="A80" s="26" t="s">
        <v>99</v>
      </c>
      <c r="B80" s="26"/>
      <c r="C80" s="26"/>
      <c r="D80" s="26"/>
      <c r="E80" s="36"/>
      <c r="F80" s="43"/>
      <c r="G80" s="7"/>
      <c r="H80" s="7"/>
      <c r="I80" s="7"/>
      <c r="J80" s="38"/>
      <c r="K80" s="38"/>
    </row>
    <row r="81" spans="1:11" ht="27" customHeight="1" x14ac:dyDescent="0.3">
      <c r="A81" s="26" t="s">
        <v>100</v>
      </c>
      <c r="B81" s="26"/>
      <c r="C81" s="26"/>
      <c r="D81" s="26"/>
      <c r="E81" s="36"/>
      <c r="F81" s="43"/>
      <c r="G81" s="7"/>
      <c r="H81" s="7"/>
      <c r="I81" s="7"/>
      <c r="J81" s="38"/>
      <c r="K81" s="38"/>
    </row>
    <row r="82" spans="1:11" ht="24.75" customHeight="1" x14ac:dyDescent="0.3">
      <c r="A82" s="26" t="s">
        <v>101</v>
      </c>
      <c r="B82" s="26"/>
      <c r="C82" s="26"/>
      <c r="D82" s="26"/>
      <c r="E82" s="36"/>
      <c r="F82" s="43"/>
      <c r="G82" s="7"/>
      <c r="H82" s="7"/>
      <c r="I82" s="7"/>
      <c r="J82" s="38"/>
      <c r="K82" s="38"/>
    </row>
    <row r="83" spans="1:11" ht="24.75" customHeight="1" x14ac:dyDescent="0.3">
      <c r="A83" s="26" t="s">
        <v>102</v>
      </c>
      <c r="B83" s="26"/>
      <c r="C83" s="26"/>
      <c r="D83" s="26"/>
      <c r="E83" s="36"/>
      <c r="F83" s="43"/>
      <c r="G83" s="7"/>
      <c r="H83" s="7"/>
      <c r="I83" s="7"/>
      <c r="J83" s="38"/>
      <c r="K83" s="38"/>
    </row>
    <row r="84" spans="1:11" ht="26.25" customHeight="1" x14ac:dyDescent="0.3">
      <c r="A84" s="26" t="s">
        <v>103</v>
      </c>
      <c r="B84" s="26"/>
      <c r="C84" s="26"/>
      <c r="D84" s="26"/>
      <c r="E84" s="36"/>
      <c r="F84" s="43"/>
      <c r="G84" s="7"/>
      <c r="H84" s="7"/>
      <c r="I84" s="7"/>
      <c r="J84" s="38"/>
      <c r="K84" s="38"/>
    </row>
    <row r="85" spans="1:11" x14ac:dyDescent="0.3">
      <c r="A85" s="45" t="s">
        <v>104</v>
      </c>
      <c r="B85" s="45"/>
      <c r="C85" s="45"/>
      <c r="D85" s="45"/>
      <c r="E85" s="46"/>
      <c r="F85" s="47">
        <f>F5+F6+F7+F8+F9+F18+F21+F23+F20+F24+F25+F78</f>
        <v>686399.08400000015</v>
      </c>
      <c r="G85" s="7"/>
      <c r="H85" s="7"/>
      <c r="I85" s="7"/>
      <c r="J85" s="38"/>
      <c r="K85" s="13"/>
    </row>
    <row r="86" spans="1:11" x14ac:dyDescent="0.3">
      <c r="A86" s="48" t="s">
        <v>105</v>
      </c>
      <c r="B86" s="48"/>
      <c r="C86" s="48"/>
      <c r="D86" s="48"/>
      <c r="E86" s="48"/>
      <c r="F86" s="48"/>
      <c r="G86" s="7"/>
      <c r="H86" s="7"/>
      <c r="I86" s="7"/>
      <c r="J86" s="38"/>
      <c r="K86" s="38"/>
    </row>
    <row r="87" spans="1:11" ht="69.75" customHeight="1" x14ac:dyDescent="0.3">
      <c r="A87" s="49" t="s">
        <v>2</v>
      </c>
      <c r="B87" s="49" t="s">
        <v>3</v>
      </c>
      <c r="C87" s="49" t="s">
        <v>4</v>
      </c>
      <c r="D87" s="49" t="s">
        <v>106</v>
      </c>
      <c r="E87" s="49" t="s">
        <v>5</v>
      </c>
      <c r="F87" s="49" t="s">
        <v>6</v>
      </c>
      <c r="G87" s="7"/>
      <c r="H87" s="7"/>
      <c r="I87" s="7"/>
      <c r="J87" s="38"/>
      <c r="K87" s="38"/>
    </row>
    <row r="88" spans="1:11" ht="36" x14ac:dyDescent="0.3">
      <c r="A88" s="31" t="s">
        <v>107</v>
      </c>
      <c r="B88" s="50" t="s">
        <v>108</v>
      </c>
      <c r="C88" s="50" t="s">
        <v>109</v>
      </c>
      <c r="D88" s="51">
        <v>1</v>
      </c>
      <c r="E88" s="52">
        <v>330</v>
      </c>
      <c r="F88" s="53">
        <f>E88*D88</f>
        <v>330</v>
      </c>
      <c r="G88" s="7"/>
      <c r="H88" s="7"/>
      <c r="I88" s="7"/>
      <c r="J88" s="38"/>
      <c r="K88" s="44"/>
    </row>
    <row r="89" spans="1:11" ht="36" x14ac:dyDescent="0.3">
      <c r="A89" s="31" t="s">
        <v>107</v>
      </c>
      <c r="B89" s="50" t="s">
        <v>110</v>
      </c>
      <c r="C89" s="50" t="s">
        <v>109</v>
      </c>
      <c r="D89" s="51">
        <v>1</v>
      </c>
      <c r="E89" s="52">
        <v>330</v>
      </c>
      <c r="F89" s="53">
        <f>E89*D89</f>
        <v>330</v>
      </c>
      <c r="G89" s="7"/>
      <c r="H89" s="7"/>
      <c r="I89" s="7"/>
      <c r="J89" s="38"/>
      <c r="K89" s="44"/>
    </row>
    <row r="90" spans="1:11" ht="36" x14ac:dyDescent="0.3">
      <c r="A90" s="31" t="s">
        <v>111</v>
      </c>
      <c r="B90" s="50" t="s">
        <v>110</v>
      </c>
      <c r="C90" s="50" t="s">
        <v>112</v>
      </c>
      <c r="D90" s="51">
        <v>1</v>
      </c>
      <c r="E90" s="52">
        <v>15005</v>
      </c>
      <c r="F90" s="53">
        <v>15005</v>
      </c>
      <c r="G90" s="7"/>
      <c r="H90" s="7"/>
      <c r="I90" s="7"/>
      <c r="J90" s="38"/>
      <c r="K90" s="44"/>
    </row>
    <row r="91" spans="1:11" ht="36" x14ac:dyDescent="0.3">
      <c r="A91" s="31" t="s">
        <v>107</v>
      </c>
      <c r="B91" s="50" t="s">
        <v>113</v>
      </c>
      <c r="C91" s="50" t="s">
        <v>109</v>
      </c>
      <c r="D91" s="51">
        <v>1</v>
      </c>
      <c r="E91" s="52">
        <v>330</v>
      </c>
      <c r="F91" s="53">
        <f>E91*D91</f>
        <v>330</v>
      </c>
      <c r="G91" s="7"/>
      <c r="H91" s="7"/>
      <c r="I91" s="7"/>
      <c r="J91" s="38"/>
      <c r="K91" s="38"/>
    </row>
    <row r="92" spans="1:11" ht="36" x14ac:dyDescent="0.3">
      <c r="A92" s="31" t="s">
        <v>107</v>
      </c>
      <c r="B92" s="50" t="s">
        <v>114</v>
      </c>
      <c r="C92" s="50" t="s">
        <v>109</v>
      </c>
      <c r="D92" s="51">
        <v>1</v>
      </c>
      <c r="E92" s="52">
        <v>330</v>
      </c>
      <c r="F92" s="53">
        <f>E92*D92</f>
        <v>330</v>
      </c>
      <c r="G92" s="7"/>
      <c r="H92" s="7"/>
      <c r="I92" s="7"/>
    </row>
    <row r="93" spans="1:11" ht="36" x14ac:dyDescent="0.3">
      <c r="A93" s="31" t="s">
        <v>115</v>
      </c>
      <c r="B93" s="50" t="s">
        <v>114</v>
      </c>
      <c r="C93" s="50" t="s">
        <v>116</v>
      </c>
      <c r="D93" s="51">
        <v>2.2000000000000002</v>
      </c>
      <c r="E93" s="52">
        <f>F93/D93</f>
        <v>1418.6363636363635</v>
      </c>
      <c r="F93" s="53">
        <v>3121</v>
      </c>
      <c r="G93" s="7"/>
      <c r="H93" s="7"/>
      <c r="I93" s="7"/>
    </row>
    <row r="94" spans="1:11" ht="36" x14ac:dyDescent="0.3">
      <c r="A94" s="31" t="s">
        <v>107</v>
      </c>
      <c r="B94" s="50" t="s">
        <v>117</v>
      </c>
      <c r="C94" s="50" t="s">
        <v>109</v>
      </c>
      <c r="D94" s="51">
        <v>1</v>
      </c>
      <c r="E94" s="52">
        <v>330</v>
      </c>
      <c r="F94" s="53">
        <f>E94*D94</f>
        <v>330</v>
      </c>
      <c r="G94" s="7"/>
      <c r="H94" s="7"/>
      <c r="I94" s="7"/>
    </row>
    <row r="95" spans="1:11" ht="60" x14ac:dyDescent="0.3">
      <c r="A95" s="31" t="s">
        <v>118</v>
      </c>
      <c r="B95" s="50" t="s">
        <v>117</v>
      </c>
      <c r="C95" s="50" t="s">
        <v>112</v>
      </c>
      <c r="D95" s="51">
        <v>1</v>
      </c>
      <c r="E95" s="52">
        <v>13623</v>
      </c>
      <c r="F95" s="53">
        <v>13623</v>
      </c>
      <c r="G95" s="7"/>
      <c r="H95" s="7"/>
      <c r="I95" s="7"/>
    </row>
    <row r="96" spans="1:11" ht="36" x14ac:dyDescent="0.3">
      <c r="A96" s="31" t="s">
        <v>107</v>
      </c>
      <c r="B96" s="50" t="s">
        <v>119</v>
      </c>
      <c r="C96" s="50" t="s">
        <v>109</v>
      </c>
      <c r="D96" s="51">
        <v>1</v>
      </c>
      <c r="E96" s="52">
        <v>330</v>
      </c>
      <c r="F96" s="53">
        <f>E96*D96</f>
        <v>330</v>
      </c>
      <c r="G96" s="7"/>
      <c r="H96" s="7"/>
      <c r="I96" s="7"/>
    </row>
    <row r="97" spans="1:9" ht="48" x14ac:dyDescent="0.3">
      <c r="A97" s="31" t="s">
        <v>120</v>
      </c>
      <c r="B97" s="50" t="s">
        <v>121</v>
      </c>
      <c r="C97" s="50" t="s">
        <v>122</v>
      </c>
      <c r="D97" s="51">
        <v>6</v>
      </c>
      <c r="E97" s="52">
        <f>F97/D97</f>
        <v>492.66666666666669</v>
      </c>
      <c r="F97" s="53">
        <v>2956</v>
      </c>
      <c r="G97" s="7"/>
      <c r="H97" s="7"/>
      <c r="I97" s="7"/>
    </row>
    <row r="98" spans="1:9" ht="36" x14ac:dyDescent="0.3">
      <c r="A98" s="31" t="s">
        <v>123</v>
      </c>
      <c r="B98" s="50" t="s">
        <v>124</v>
      </c>
      <c r="C98" s="50" t="s">
        <v>112</v>
      </c>
      <c r="D98" s="51">
        <v>4</v>
      </c>
      <c r="E98" s="52">
        <f>F98/D98</f>
        <v>1139.75</v>
      </c>
      <c r="F98" s="53">
        <v>4559</v>
      </c>
      <c r="G98" s="7"/>
      <c r="H98" s="7"/>
      <c r="I98" s="7"/>
    </row>
    <row r="99" spans="1:9" ht="36" x14ac:dyDescent="0.3">
      <c r="A99" s="31" t="s">
        <v>125</v>
      </c>
      <c r="B99" s="50" t="s">
        <v>124</v>
      </c>
      <c r="C99" s="50" t="s">
        <v>112</v>
      </c>
      <c r="D99" s="51">
        <v>2</v>
      </c>
      <c r="E99" s="52">
        <f>F99/D99</f>
        <v>4508</v>
      </c>
      <c r="F99" s="53">
        <v>9016</v>
      </c>
      <c r="G99" s="7"/>
      <c r="H99" s="7"/>
      <c r="I99" s="7"/>
    </row>
    <row r="100" spans="1:9" ht="24" x14ac:dyDescent="0.3">
      <c r="A100" s="31" t="s">
        <v>126</v>
      </c>
      <c r="B100" s="50" t="s">
        <v>124</v>
      </c>
      <c r="C100" s="50" t="s">
        <v>112</v>
      </c>
      <c r="D100" s="51">
        <v>1</v>
      </c>
      <c r="E100" s="52">
        <v>10882</v>
      </c>
      <c r="F100" s="53">
        <v>10882</v>
      </c>
      <c r="G100" s="7"/>
      <c r="H100" s="7"/>
      <c r="I100" s="7"/>
    </row>
    <row r="101" spans="1:9" x14ac:dyDescent="0.3">
      <c r="A101" s="31" t="s">
        <v>127</v>
      </c>
      <c r="B101" s="50" t="s">
        <v>124</v>
      </c>
      <c r="C101" s="50" t="s">
        <v>116</v>
      </c>
      <c r="D101" s="51">
        <v>2.71</v>
      </c>
      <c r="E101" s="52">
        <f t="shared" ref="E101:E106" si="0">F101/D101</f>
        <v>2263.4686346863468</v>
      </c>
      <c r="F101" s="53">
        <v>6134</v>
      </c>
      <c r="G101" s="7"/>
      <c r="H101" s="7"/>
      <c r="I101" s="7"/>
    </row>
    <row r="102" spans="1:9" x14ac:dyDescent="0.3">
      <c r="A102" s="31" t="s">
        <v>128</v>
      </c>
      <c r="B102" s="50" t="s">
        <v>124</v>
      </c>
      <c r="C102" s="50" t="s">
        <v>116</v>
      </c>
      <c r="D102" s="51">
        <v>5.125</v>
      </c>
      <c r="E102" s="52">
        <f t="shared" si="0"/>
        <v>9789.4634146341468</v>
      </c>
      <c r="F102" s="53">
        <v>50171</v>
      </c>
      <c r="G102" s="7"/>
      <c r="H102" s="7"/>
      <c r="I102" s="7"/>
    </row>
    <row r="103" spans="1:9" ht="24" x14ac:dyDescent="0.3">
      <c r="A103" s="31" t="s">
        <v>129</v>
      </c>
      <c r="B103" s="50" t="s">
        <v>130</v>
      </c>
      <c r="C103" s="50" t="s">
        <v>112</v>
      </c>
      <c r="D103" s="51">
        <v>7</v>
      </c>
      <c r="E103" s="52">
        <f t="shared" si="0"/>
        <v>1060.2857142857142</v>
      </c>
      <c r="F103" s="53">
        <v>7422</v>
      </c>
      <c r="G103" s="7"/>
      <c r="H103" s="7"/>
      <c r="I103" s="7"/>
    </row>
    <row r="104" spans="1:9" ht="36" x14ac:dyDescent="0.3">
      <c r="A104" s="31" t="s">
        <v>131</v>
      </c>
      <c r="B104" s="50" t="s">
        <v>130</v>
      </c>
      <c r="C104" s="50" t="s">
        <v>116</v>
      </c>
      <c r="D104" s="51">
        <v>5</v>
      </c>
      <c r="E104" s="52">
        <f t="shared" si="0"/>
        <v>1063.8</v>
      </c>
      <c r="F104" s="53">
        <v>5319</v>
      </c>
      <c r="G104" s="7"/>
      <c r="H104" s="7"/>
      <c r="I104" s="7"/>
    </row>
    <row r="105" spans="1:9" ht="36" x14ac:dyDescent="0.3">
      <c r="A105" s="31" t="s">
        <v>132</v>
      </c>
      <c r="B105" s="50" t="s">
        <v>133</v>
      </c>
      <c r="C105" s="50" t="s">
        <v>116</v>
      </c>
      <c r="D105" s="51">
        <v>4.4000000000000004</v>
      </c>
      <c r="E105" s="52">
        <f t="shared" si="0"/>
        <v>4858.4090909090901</v>
      </c>
      <c r="F105" s="53">
        <v>21377</v>
      </c>
      <c r="G105" s="7"/>
      <c r="H105" s="7"/>
      <c r="I105" s="7"/>
    </row>
    <row r="106" spans="1:9" ht="36" x14ac:dyDescent="0.3">
      <c r="A106" s="31" t="s">
        <v>134</v>
      </c>
      <c r="B106" s="50" t="s">
        <v>133</v>
      </c>
      <c r="C106" s="50" t="s">
        <v>112</v>
      </c>
      <c r="D106" s="51">
        <v>3</v>
      </c>
      <c r="E106" s="52">
        <f t="shared" si="0"/>
        <v>1875.6666666666667</v>
      </c>
      <c r="F106" s="53">
        <v>5627</v>
      </c>
      <c r="G106" s="7"/>
      <c r="H106" s="7"/>
      <c r="I106" s="7"/>
    </row>
    <row r="107" spans="1:9" ht="13.5" customHeight="1" x14ac:dyDescent="0.3">
      <c r="A107" s="54" t="s">
        <v>135</v>
      </c>
      <c r="B107" s="7"/>
      <c r="C107" s="7"/>
      <c r="D107" s="7"/>
      <c r="E107" s="55"/>
      <c r="F107" s="56">
        <f>SUM(F88:F106)</f>
        <v>157192</v>
      </c>
      <c r="G107" s="7"/>
      <c r="H107" s="7"/>
      <c r="I107" s="7"/>
    </row>
    <row r="108" spans="1:9" x14ac:dyDescent="0.3">
      <c r="A108" s="57" t="s">
        <v>136</v>
      </c>
      <c r="B108" s="57"/>
      <c r="C108" s="57"/>
      <c r="D108" s="57"/>
      <c r="E108" s="57"/>
      <c r="F108" s="57"/>
      <c r="G108" s="7"/>
      <c r="H108" s="7"/>
      <c r="I108" s="7"/>
    </row>
    <row r="109" spans="1:9" ht="24.75" customHeight="1" x14ac:dyDescent="0.3">
      <c r="A109" s="58" t="s">
        <v>137</v>
      </c>
      <c r="B109" s="58"/>
      <c r="C109" s="58"/>
      <c r="D109" s="58"/>
      <c r="E109" s="58"/>
      <c r="F109" s="58"/>
      <c r="G109" s="7"/>
      <c r="H109" s="7"/>
      <c r="I109" s="7"/>
    </row>
    <row r="110" spans="1:9" ht="24.75" customHeight="1" x14ac:dyDescent="0.3">
      <c r="A110" s="58" t="s">
        <v>138</v>
      </c>
      <c r="B110" s="58"/>
      <c r="C110" s="58"/>
      <c r="D110" s="58"/>
      <c r="E110" s="58"/>
      <c r="F110" s="58"/>
      <c r="G110" s="7"/>
      <c r="H110" s="7"/>
      <c r="I110" s="7"/>
    </row>
    <row r="111" spans="1:9" ht="12.75" customHeight="1" x14ac:dyDescent="0.3">
      <c r="A111" s="59" t="s">
        <v>139</v>
      </c>
      <c r="B111" s="59"/>
      <c r="C111" s="59"/>
      <c r="D111" s="59"/>
      <c r="E111" s="59"/>
      <c r="F111" s="59"/>
      <c r="G111" s="38"/>
      <c r="H111" s="38"/>
      <c r="I111" s="38"/>
    </row>
    <row r="112" spans="1:9" ht="11.25" customHeight="1" x14ac:dyDescent="0.3">
      <c r="A112" s="60" t="s">
        <v>140</v>
      </c>
      <c r="B112" s="60"/>
      <c r="C112" s="60"/>
      <c r="D112" s="60"/>
      <c r="E112" s="60"/>
      <c r="F112" s="60"/>
      <c r="G112" s="38"/>
      <c r="H112" s="38"/>
      <c r="I112" s="38"/>
    </row>
    <row r="113" spans="1:9" ht="23.25" customHeight="1" x14ac:dyDescent="0.3">
      <c r="A113" s="59" t="s">
        <v>141</v>
      </c>
      <c r="B113" s="59"/>
      <c r="C113" s="59"/>
      <c r="D113" s="59"/>
      <c r="E113" s="59"/>
      <c r="F113" s="59"/>
      <c r="G113" s="38"/>
      <c r="H113" s="38"/>
      <c r="I113" s="38"/>
    </row>
    <row r="114" spans="1:9" ht="12" customHeight="1" x14ac:dyDescent="0.3">
      <c r="A114" s="59" t="s">
        <v>142</v>
      </c>
      <c r="B114" s="59"/>
      <c r="C114" s="59"/>
      <c r="D114" s="59"/>
      <c r="E114" s="59"/>
      <c r="F114" s="59"/>
      <c r="G114" s="38"/>
      <c r="H114" s="38"/>
      <c r="I114" s="38"/>
    </row>
    <row r="115" spans="1:9" x14ac:dyDescent="0.3">
      <c r="A115" s="61" t="s">
        <v>143</v>
      </c>
      <c r="B115" s="61"/>
      <c r="C115" s="61"/>
      <c r="D115" s="61"/>
      <c r="E115" s="61"/>
      <c r="F115" s="61"/>
      <c r="G115" s="38"/>
      <c r="H115" s="38"/>
      <c r="I115" s="38"/>
    </row>
    <row r="116" spans="1:9" ht="24" customHeight="1" x14ac:dyDescent="0.3">
      <c r="A116" s="58" t="s">
        <v>144</v>
      </c>
      <c r="B116" s="58"/>
      <c r="C116" s="58"/>
      <c r="D116" s="58"/>
      <c r="E116" s="58"/>
      <c r="F116" s="58"/>
      <c r="G116" s="38"/>
      <c r="H116" s="38"/>
      <c r="I116" s="38"/>
    </row>
    <row r="117" spans="1:9" ht="13.5" customHeight="1" x14ac:dyDescent="0.3">
      <c r="A117" s="58" t="s">
        <v>145</v>
      </c>
      <c r="B117" s="58"/>
      <c r="C117" s="58"/>
      <c r="D117" s="58"/>
      <c r="E117" s="58"/>
      <c r="F117" s="58"/>
      <c r="G117" s="38"/>
      <c r="H117" s="38"/>
      <c r="I117" s="38"/>
    </row>
    <row r="118" spans="1:9" ht="12.75" customHeight="1" x14ac:dyDescent="0.3">
      <c r="A118" s="61" t="s">
        <v>146</v>
      </c>
      <c r="B118" s="61"/>
      <c r="C118" s="61"/>
      <c r="D118" s="61"/>
      <c r="E118" s="61"/>
      <c r="F118" s="61"/>
      <c r="G118" s="38"/>
      <c r="H118" s="38"/>
      <c r="I118" s="38"/>
    </row>
    <row r="119" spans="1:9" ht="23.25" customHeight="1" x14ac:dyDescent="0.3">
      <c r="A119" s="58" t="s">
        <v>147</v>
      </c>
      <c r="B119" s="58"/>
      <c r="C119" s="58"/>
      <c r="D119" s="58"/>
      <c r="E119" s="58"/>
      <c r="F119" s="58"/>
      <c r="G119" s="38"/>
      <c r="H119" s="38"/>
      <c r="I119" s="38"/>
    </row>
    <row r="120" spans="1:9" ht="13.5" customHeight="1" x14ac:dyDescent="0.3">
      <c r="A120" s="58" t="s">
        <v>148</v>
      </c>
      <c r="B120" s="58"/>
      <c r="C120" s="58"/>
      <c r="D120" s="58"/>
      <c r="E120" s="58"/>
      <c r="F120" s="58"/>
      <c r="G120" s="38"/>
      <c r="H120" s="38"/>
      <c r="I120" s="38"/>
    </row>
    <row r="121" spans="1:9" ht="12.75" customHeight="1" x14ac:dyDescent="0.3">
      <c r="A121" s="58" t="s">
        <v>149</v>
      </c>
      <c r="B121" s="58"/>
      <c r="C121" s="58"/>
      <c r="D121" s="58"/>
      <c r="E121" s="58"/>
      <c r="F121" s="58"/>
      <c r="G121" s="38"/>
      <c r="H121" s="38"/>
      <c r="I121" s="38"/>
    </row>
    <row r="122" spans="1:9" ht="12" customHeight="1" x14ac:dyDescent="0.3">
      <c r="A122" s="62"/>
      <c r="B122" s="62" t="s">
        <v>150</v>
      </c>
      <c r="C122" s="62"/>
      <c r="D122" s="62"/>
      <c r="E122" s="63"/>
      <c r="F122" s="63"/>
      <c r="G122" s="38"/>
      <c r="H122" s="38"/>
      <c r="I122" s="38"/>
    </row>
    <row r="123" spans="1:9" x14ac:dyDescent="0.3">
      <c r="A123" s="64" t="s">
        <v>151</v>
      </c>
      <c r="B123" s="64"/>
      <c r="C123" s="64"/>
      <c r="D123" s="64"/>
      <c r="E123" s="64"/>
      <c r="F123" s="64"/>
      <c r="G123" s="38"/>
      <c r="H123" s="38"/>
      <c r="I123" s="38"/>
    </row>
    <row r="124" spans="1:9" x14ac:dyDescent="0.3">
      <c r="A124" s="64" t="s">
        <v>152</v>
      </c>
      <c r="B124" s="64"/>
      <c r="C124" s="64"/>
      <c r="D124" s="64"/>
      <c r="E124" s="64"/>
      <c r="F124" s="64"/>
      <c r="G124" s="38"/>
      <c r="H124" s="38"/>
      <c r="I124" s="38"/>
    </row>
    <row r="125" spans="1:9" x14ac:dyDescent="0.3">
      <c r="A125" s="64" t="s">
        <v>153</v>
      </c>
      <c r="B125" s="64"/>
      <c r="C125" s="64"/>
      <c r="D125" s="64"/>
      <c r="E125" s="65"/>
      <c r="F125" s="65"/>
      <c r="G125" s="38"/>
      <c r="H125" s="38"/>
      <c r="I125" s="38"/>
    </row>
    <row r="126" spans="1:9" x14ac:dyDescent="0.3">
      <c r="A126" s="66"/>
      <c r="B126" s="66"/>
      <c r="C126" s="66"/>
      <c r="D126" s="66"/>
      <c r="E126" s="66"/>
      <c r="F126" s="66"/>
    </row>
  </sheetData>
  <mergeCells count="110">
    <mergeCell ref="A118:F118"/>
    <mergeCell ref="A119:F119"/>
    <mergeCell ref="A120:F120"/>
    <mergeCell ref="A121:F121"/>
    <mergeCell ref="A112:F112"/>
    <mergeCell ref="A113:F113"/>
    <mergeCell ref="A114:F114"/>
    <mergeCell ref="A115:F115"/>
    <mergeCell ref="A116:F116"/>
    <mergeCell ref="A117:F117"/>
    <mergeCell ref="A85:D85"/>
    <mergeCell ref="A86:F86"/>
    <mergeCell ref="A108:F108"/>
    <mergeCell ref="A109:F109"/>
    <mergeCell ref="A110:F110"/>
    <mergeCell ref="A111:F111"/>
    <mergeCell ref="F78:F84"/>
    <mergeCell ref="A79:D79"/>
    <mergeCell ref="A80:D80"/>
    <mergeCell ref="A81:D81"/>
    <mergeCell ref="A82:D82"/>
    <mergeCell ref="A83:D83"/>
    <mergeCell ref="A84:D84"/>
    <mergeCell ref="A74:D74"/>
    <mergeCell ref="A75:D75"/>
    <mergeCell ref="A76:D76"/>
    <mergeCell ref="A77:D77"/>
    <mergeCell ref="C78:D78"/>
    <mergeCell ref="E78:E84"/>
    <mergeCell ref="A68:D68"/>
    <mergeCell ref="A69:D69"/>
    <mergeCell ref="A70:D70"/>
    <mergeCell ref="A71:D71"/>
    <mergeCell ref="A72:D72"/>
    <mergeCell ref="A73:D73"/>
    <mergeCell ref="A62:D62"/>
    <mergeCell ref="A63:D63"/>
    <mergeCell ref="A64:D64"/>
    <mergeCell ref="A65:D65"/>
    <mergeCell ref="A66:D66"/>
    <mergeCell ref="A67:D67"/>
    <mergeCell ref="A56:D56"/>
    <mergeCell ref="A57:D57"/>
    <mergeCell ref="A58:D58"/>
    <mergeCell ref="A59:D59"/>
    <mergeCell ref="A60:D60"/>
    <mergeCell ref="A61:D61"/>
    <mergeCell ref="A50:D50"/>
    <mergeCell ref="A51:D51"/>
    <mergeCell ref="A52:D52"/>
    <mergeCell ref="A53:D53"/>
    <mergeCell ref="A54:D54"/>
    <mergeCell ref="A55:D55"/>
    <mergeCell ref="A44:D44"/>
    <mergeCell ref="A45:D45"/>
    <mergeCell ref="A46:D46"/>
    <mergeCell ref="A47:D47"/>
    <mergeCell ref="A48:D48"/>
    <mergeCell ref="A49:D49"/>
    <mergeCell ref="A38:D38"/>
    <mergeCell ref="A39:D39"/>
    <mergeCell ref="A40:D40"/>
    <mergeCell ref="A41:D41"/>
    <mergeCell ref="A42:D42"/>
    <mergeCell ref="A43:D43"/>
    <mergeCell ref="A32:D32"/>
    <mergeCell ref="A33:D33"/>
    <mergeCell ref="A34:D34"/>
    <mergeCell ref="A35:D35"/>
    <mergeCell ref="A36:D36"/>
    <mergeCell ref="A37:D37"/>
    <mergeCell ref="C24:D24"/>
    <mergeCell ref="C25:D25"/>
    <mergeCell ref="E25:E77"/>
    <mergeCell ref="F25:F77"/>
    <mergeCell ref="A26:D26"/>
    <mergeCell ref="A27:D27"/>
    <mergeCell ref="A28:D28"/>
    <mergeCell ref="A29:D29"/>
    <mergeCell ref="A30:D30"/>
    <mergeCell ref="A31:D31"/>
    <mergeCell ref="C20:D20"/>
    <mergeCell ref="C21:D21"/>
    <mergeCell ref="E21:E22"/>
    <mergeCell ref="F21:F22"/>
    <mergeCell ref="A22:D22"/>
    <mergeCell ref="C23:D23"/>
    <mergeCell ref="A15:F15"/>
    <mergeCell ref="A16:F16"/>
    <mergeCell ref="A17:F17"/>
    <mergeCell ref="C18:D18"/>
    <mergeCell ref="E18:E19"/>
    <mergeCell ref="F18:F19"/>
    <mergeCell ref="A19:D19"/>
    <mergeCell ref="C9:D9"/>
    <mergeCell ref="A10:F10"/>
    <mergeCell ref="A11:F11"/>
    <mergeCell ref="A12:F12"/>
    <mergeCell ref="A13:F13"/>
    <mergeCell ref="A14:F14"/>
    <mergeCell ref="A1:I1"/>
    <mergeCell ref="A2:I2"/>
    <mergeCell ref="C3:D3"/>
    <mergeCell ref="A4:F4"/>
    <mergeCell ref="C5:D5"/>
    <mergeCell ref="A6:A9"/>
    <mergeCell ref="B6:B9"/>
    <mergeCell ref="C6:D6"/>
    <mergeCell ref="C7:D7"/>
    <mergeCell ref="C8:D8"/>
  </mergeCells>
  <hyperlinks>
    <hyperlink ref="A41" r:id="rId1" display="https://kv.burmistr.ru/economy/works/view/86351"/>
    <hyperlink ref="A42" r:id="rId2" display="https://kv.burmistr.ru/economy/works/view/86352"/>
    <hyperlink ref="A43"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2026-02-25T13:15:54Z</dcterms:created>
  <dcterms:modified xsi:type="dcterms:W3CDTF">2026-02-25T13:16:35Z</dcterms:modified>
</cp:coreProperties>
</file>