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8760"/>
  </bookViews>
  <sheets>
    <sheet name="2025" sheetId="1" r:id="rId1"/>
  </sheets>
  <calcPr calcId="144525"/>
</workbook>
</file>

<file path=xl/calcChain.xml><?xml version="1.0" encoding="utf-8"?>
<calcChain xmlns="http://schemas.openxmlformats.org/spreadsheetml/2006/main">
  <c r="F37" i="1" l="1"/>
  <c r="E37" i="1"/>
  <c r="D37" i="1"/>
  <c r="C37" i="1"/>
  <c r="I35" i="1"/>
  <c r="H35" i="1"/>
  <c r="I34" i="1"/>
  <c r="H34" i="1"/>
  <c r="H33" i="1"/>
  <c r="G33" i="1"/>
  <c r="I33" i="1" s="1"/>
  <c r="H32" i="1"/>
  <c r="G32" i="1"/>
  <c r="G37" i="1" s="1"/>
  <c r="F30" i="1"/>
  <c r="D30" i="1"/>
  <c r="I29" i="1"/>
  <c r="H29" i="1"/>
  <c r="I28" i="1"/>
  <c r="I27" i="1"/>
  <c r="I26" i="1"/>
  <c r="G25" i="1"/>
  <c r="G30" i="1" s="1"/>
  <c r="E25" i="1"/>
  <c r="E30" i="1" s="1"/>
  <c r="C25" i="1"/>
  <c r="C30" i="1" s="1"/>
  <c r="G23" i="1"/>
  <c r="C23" i="1"/>
  <c r="K20" i="1"/>
  <c r="I18" i="1"/>
  <c r="F18" i="1"/>
  <c r="H18" i="1" s="1"/>
  <c r="K16" i="1"/>
  <c r="I16" i="1"/>
  <c r="H16" i="1"/>
  <c r="K14" i="1"/>
  <c r="I14" i="1"/>
  <c r="H14" i="1"/>
  <c r="I12" i="1"/>
  <c r="H12" i="1"/>
  <c r="F10" i="1"/>
  <c r="D10" i="1"/>
  <c r="D23" i="1" s="1"/>
  <c r="D38" i="1" s="1"/>
  <c r="D42" i="1" s="1"/>
  <c r="E8" i="1"/>
  <c r="E23" i="1" s="1"/>
  <c r="E38" i="1" s="1"/>
  <c r="E42" i="1" s="1"/>
  <c r="I10" i="1" l="1"/>
  <c r="H8" i="1"/>
  <c r="H23" i="1" s="1"/>
  <c r="K18" i="1"/>
  <c r="H37" i="1"/>
  <c r="I8" i="1"/>
  <c r="I23" i="1" s="1"/>
  <c r="I32" i="1"/>
  <c r="I37" i="1" s="1"/>
  <c r="C38" i="1"/>
  <c r="C42" i="1" s="1"/>
  <c r="F23" i="1"/>
  <c r="F38" i="1" s="1"/>
  <c r="F42" i="1" s="1"/>
  <c r="H10" i="1"/>
  <c r="G38" i="1"/>
  <c r="G42" i="1" s="1"/>
  <c r="I25" i="1"/>
  <c r="I30" i="1" s="1"/>
  <c r="H25" i="1"/>
  <c r="H30" i="1" s="1"/>
  <c r="I38" i="1" l="1"/>
  <c r="I42" i="1" s="1"/>
  <c r="H38" i="1"/>
  <c r="H42" i="1" s="1"/>
</calcChain>
</file>

<file path=xl/comments1.xml><?xml version="1.0" encoding="utf-8"?>
<comments xmlns="http://schemas.openxmlformats.org/spreadsheetml/2006/main">
  <authors>
    <author>Автор</author>
  </authors>
  <commentList>
    <comment ref="I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т.ч. ДЗ Виноградов</t>
        </r>
      </text>
    </comment>
  </commentList>
</comments>
</file>

<file path=xl/sharedStrings.xml><?xml version="1.0" encoding="utf-8"?>
<sst xmlns="http://schemas.openxmlformats.org/spreadsheetml/2006/main" count="36" uniqueCount="34">
  <si>
    <t>УТВЕРЖДАЮ</t>
  </si>
  <si>
    <t>Директор ООО УК "Эталон" _____________________Э.В. Цыганова</t>
  </si>
  <si>
    <t>Смета доходов и расходов денежных средств д.№ 22 по ул. Хелюльское шоссе с.Хелюля</t>
  </si>
  <si>
    <t>за период 01.01.2025-31.12.2025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</si>
  <si>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</si>
  <si>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</si>
  <si>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</si>
  <si>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</si>
  <si>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</si>
  <si>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</si>
  <si>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</si>
  <si>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</si>
  <si>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- 1551,4 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</si>
  <si>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</si>
  <si>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</si>
  <si>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</si>
  <si>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</si>
  <si>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</si>
  <si>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</si>
  <si>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</si>
  <si>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Убираю из отчета мусор ДЗ на -265,63</t>
  </si>
  <si>
    <t>Итого</t>
  </si>
  <si>
    <t>Капитальный ремонт</t>
  </si>
  <si>
    <t>в т.ч. Население</t>
  </si>
  <si>
    <t>пени</t>
  </si>
  <si>
    <t>администрация</t>
  </si>
  <si>
    <t>Услуги банка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</si>
  <si>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</si>
  <si>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</si>
  <si>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</si>
  <si>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</si>
  <si>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</si>
  <si>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ВСЕГО по дому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</si>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</sst>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10"/>
      <color rgb="FF0000FF"/>
      <name val="Times New Roman"/>
      <family val="1"/>
      <charset val="204"/>
    </font>
    <font>
      <i/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0" xfId="1" applyFont="1" applyAlignment="1">
      <alignment horizontal="right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2" fontId="7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right" wrapText="1"/>
    </xf>
    <xf numFmtId="0" fontId="6" fillId="0" borderId="0" xfId="1" applyFont="1" applyAlignment="1">
      <alignment horizontal="right" wrapText="1"/>
    </xf>
    <xf numFmtId="0" fontId="8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left"/>
    </xf>
    <xf numFmtId="0" fontId="10" fillId="0" borderId="10" xfId="1" applyFont="1" applyBorder="1" applyAlignment="1">
      <alignment horizontal="left"/>
    </xf>
    <xf numFmtId="3" fontId="10" fillId="0" borderId="11" xfId="1" applyNumberFormat="1" applyFont="1" applyBorder="1" applyAlignment="1">
      <alignment horizontal="center"/>
    </xf>
    <xf numFmtId="3" fontId="10" fillId="0" borderId="10" xfId="1" applyNumberFormat="1" applyFont="1" applyBorder="1" applyAlignment="1">
      <alignment horizontal="center"/>
    </xf>
    <xf numFmtId="1" fontId="10" fillId="0" borderId="11" xfId="1" applyNumberFormat="1" applyFont="1" applyBorder="1" applyAlignment="1">
      <alignment horizontal="center"/>
    </xf>
    <xf numFmtId="2" fontId="10" fillId="0" borderId="0" xfId="1" applyNumberFormat="1" applyFont="1"/>
    <xf numFmtId="0" fontId="10" fillId="0" borderId="0" xfId="1" applyFont="1" applyFill="1" applyBorder="1" applyAlignment="1">
      <alignment horizontal="center" wrapText="1"/>
    </xf>
    <xf numFmtId="0" fontId="10" fillId="0" borderId="12" xfId="1" applyFont="1" applyBorder="1" applyAlignment="1">
      <alignment horizontal="left"/>
    </xf>
    <xf numFmtId="0" fontId="10" fillId="0" borderId="13" xfId="1" applyFont="1" applyBorder="1" applyAlignment="1">
      <alignment horizontal="left"/>
    </xf>
    <xf numFmtId="3" fontId="10" fillId="0" borderId="14" xfId="1" applyNumberFormat="1" applyFont="1" applyBorder="1" applyAlignment="1">
      <alignment horizontal="center"/>
    </xf>
    <xf numFmtId="3" fontId="10" fillId="0" borderId="15" xfId="1" applyNumberFormat="1" applyFont="1" applyBorder="1" applyAlignment="1">
      <alignment horizontal="center"/>
    </xf>
    <xf numFmtId="1" fontId="10" fillId="0" borderId="15" xfId="1" applyNumberFormat="1" applyFont="1" applyBorder="1" applyAlignment="1">
      <alignment horizontal="center"/>
    </xf>
    <xf numFmtId="0" fontId="10" fillId="0" borderId="0" xfId="1" applyFont="1"/>
    <xf numFmtId="0" fontId="6" fillId="0" borderId="12" xfId="1" applyFont="1" applyBorder="1" applyAlignment="1">
      <alignment horizontal="left"/>
    </xf>
    <xf numFmtId="0" fontId="6" fillId="0" borderId="13" xfId="1" applyFont="1" applyBorder="1" applyAlignment="1">
      <alignment horizontal="left"/>
    </xf>
    <xf numFmtId="3" fontId="6" fillId="0" borderId="15" xfId="1" applyNumberFormat="1" applyFont="1" applyBorder="1" applyAlignment="1">
      <alignment horizontal="center"/>
    </xf>
    <xf numFmtId="3" fontId="6" fillId="0" borderId="10" xfId="1" applyNumberFormat="1" applyFont="1" applyBorder="1" applyAlignment="1">
      <alignment horizontal="center"/>
    </xf>
    <xf numFmtId="1" fontId="11" fillId="0" borderId="15" xfId="1" applyNumberFormat="1" applyFont="1" applyBorder="1" applyAlignment="1">
      <alignment horizontal="center"/>
    </xf>
    <xf numFmtId="1" fontId="6" fillId="0" borderId="15" xfId="1" applyNumberFormat="1" applyFont="1" applyBorder="1" applyAlignment="1">
      <alignment horizontal="center"/>
    </xf>
    <xf numFmtId="0" fontId="10" fillId="0" borderId="16" xfId="1" applyFont="1" applyBorder="1" applyAlignment="1">
      <alignment horizontal="left"/>
    </xf>
    <xf numFmtId="0" fontId="10" fillId="0" borderId="14" xfId="1" applyFont="1" applyBorder="1" applyAlignment="1">
      <alignment horizontal="left"/>
    </xf>
    <xf numFmtId="3" fontId="6" fillId="0" borderId="14" xfId="1" applyNumberFormat="1" applyFont="1" applyBorder="1" applyAlignment="1">
      <alignment horizontal="center"/>
    </xf>
    <xf numFmtId="3" fontId="10" fillId="2" borderId="10" xfId="1" applyNumberFormat="1" applyFont="1" applyFill="1" applyBorder="1" applyAlignment="1">
      <alignment horizontal="center"/>
    </xf>
    <xf numFmtId="3" fontId="10" fillId="2" borderId="15" xfId="1" applyNumberFormat="1" applyFont="1" applyFill="1" applyBorder="1" applyAlignment="1">
      <alignment horizontal="center"/>
    </xf>
    <xf numFmtId="0" fontId="10" fillId="0" borderId="15" xfId="1" applyFont="1" applyBorder="1" applyAlignment="1">
      <alignment horizontal="left"/>
    </xf>
    <xf numFmtId="2" fontId="6" fillId="0" borderId="0" xfId="1" applyNumberFormat="1" applyFont="1" applyFill="1" applyBorder="1"/>
    <xf numFmtId="0" fontId="6" fillId="0" borderId="17" xfId="1" applyFont="1" applyBorder="1" applyAlignment="1">
      <alignment horizontal="left"/>
    </xf>
    <xf numFmtId="0" fontId="6" fillId="0" borderId="18" xfId="1" applyFont="1" applyBorder="1" applyAlignment="1">
      <alignment horizontal="left"/>
    </xf>
    <xf numFmtId="3" fontId="6" fillId="0" borderId="19" xfId="1" applyNumberFormat="1" applyFont="1" applyBorder="1" applyAlignment="1">
      <alignment horizontal="center"/>
    </xf>
    <xf numFmtId="3" fontId="6" fillId="0" borderId="20" xfId="1" applyNumberFormat="1" applyFont="1" applyBorder="1" applyAlignment="1">
      <alignment horizontal="center"/>
    </xf>
    <xf numFmtId="1" fontId="6" fillId="0" borderId="19" xfId="1" applyNumberFormat="1" applyFont="1" applyBorder="1" applyAlignment="1">
      <alignment horizontal="center"/>
    </xf>
    <xf numFmtId="0" fontId="3" fillId="3" borderId="21" xfId="1" applyFont="1" applyFill="1" applyBorder="1" applyAlignment="1">
      <alignment horizontal="center"/>
    </xf>
    <xf numFmtId="0" fontId="3" fillId="3" borderId="22" xfId="1" applyFont="1" applyFill="1" applyBorder="1" applyAlignment="1">
      <alignment horizontal="center"/>
    </xf>
    <xf numFmtId="3" fontId="3" fillId="3" borderId="21" xfId="1" applyNumberFormat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0" fontId="3" fillId="4" borderId="5" xfId="1" applyFont="1" applyFill="1" applyBorder="1" applyAlignment="1">
      <alignment horizontal="center"/>
    </xf>
    <xf numFmtId="3" fontId="3" fillId="4" borderId="5" xfId="1" applyNumberFormat="1" applyFont="1" applyFill="1" applyBorder="1" applyAlignment="1">
      <alignment horizontal="center"/>
    </xf>
    <xf numFmtId="3" fontId="3" fillId="4" borderId="23" xfId="1" applyNumberFormat="1" applyFont="1" applyFill="1" applyBorder="1" applyAlignment="1">
      <alignment horizontal="center"/>
    </xf>
    <xf numFmtId="0" fontId="10" fillId="0" borderId="24" xfId="1" applyFont="1" applyBorder="1" applyAlignment="1">
      <alignment horizontal="left" wrapText="1"/>
    </xf>
    <xf numFmtId="0" fontId="10" fillId="0" borderId="25" xfId="1" applyFont="1" applyBorder="1" applyAlignment="1">
      <alignment horizontal="left" wrapText="1"/>
    </xf>
    <xf numFmtId="3" fontId="10" fillId="0" borderId="19" xfId="1" applyNumberFormat="1" applyFont="1" applyBorder="1" applyAlignment="1">
      <alignment horizontal="center"/>
    </xf>
    <xf numFmtId="1" fontId="10" fillId="0" borderId="19" xfId="1" applyNumberFormat="1" applyFont="1" applyBorder="1" applyAlignment="1">
      <alignment horizontal="center"/>
    </xf>
    <xf numFmtId="0" fontId="10" fillId="5" borderId="26" xfId="1" applyFont="1" applyFill="1" applyBorder="1" applyAlignment="1">
      <alignment horizontal="center" wrapText="1"/>
    </xf>
    <xf numFmtId="0" fontId="10" fillId="5" borderId="27" xfId="1" applyFont="1" applyFill="1" applyBorder="1" applyAlignment="1">
      <alignment horizontal="center" wrapText="1"/>
    </xf>
    <xf numFmtId="3" fontId="10" fillId="5" borderId="28" xfId="1" applyNumberFormat="1" applyFont="1" applyFill="1" applyBorder="1" applyAlignment="1">
      <alignment horizontal="center"/>
    </xf>
    <xf numFmtId="3" fontId="10" fillId="5" borderId="29" xfId="1" applyNumberFormat="1" applyFont="1" applyFill="1" applyBorder="1" applyAlignment="1">
      <alignment horizontal="center"/>
    </xf>
    <xf numFmtId="1" fontId="10" fillId="5" borderId="29" xfId="1" applyNumberFormat="1" applyFont="1" applyFill="1" applyBorder="1" applyAlignment="1">
      <alignment horizontal="center"/>
    </xf>
    <xf numFmtId="3" fontId="10" fillId="5" borderId="3" xfId="1" applyNumberFormat="1" applyFont="1" applyFill="1" applyBorder="1" applyAlignment="1">
      <alignment horizontal="center"/>
    </xf>
    <xf numFmtId="0" fontId="10" fillId="5" borderId="12" xfId="1" applyFont="1" applyFill="1" applyBorder="1" applyAlignment="1">
      <alignment horizontal="center" wrapText="1"/>
    </xf>
    <xf numFmtId="0" fontId="10" fillId="5" borderId="7" xfId="1" applyFont="1" applyFill="1" applyBorder="1" applyAlignment="1">
      <alignment horizontal="center" wrapText="1"/>
    </xf>
    <xf numFmtId="3" fontId="10" fillId="5" borderId="16" xfId="1" applyNumberFormat="1" applyFont="1" applyFill="1" applyBorder="1" applyAlignment="1">
      <alignment horizontal="center"/>
    </xf>
    <xf numFmtId="3" fontId="10" fillId="5" borderId="15" xfId="1" applyNumberFormat="1" applyFont="1" applyFill="1" applyBorder="1" applyAlignment="1">
      <alignment horizontal="center"/>
    </xf>
    <xf numFmtId="1" fontId="10" fillId="5" borderId="15" xfId="1" applyNumberFormat="1" applyFont="1" applyFill="1" applyBorder="1" applyAlignment="1">
      <alignment horizontal="center"/>
    </xf>
    <xf numFmtId="3" fontId="10" fillId="5" borderId="20" xfId="1" applyNumberFormat="1" applyFont="1" applyFill="1" applyBorder="1" applyAlignment="1">
      <alignment horizontal="center"/>
    </xf>
    <xf numFmtId="0" fontId="10" fillId="5" borderId="30" xfId="1" applyFont="1" applyFill="1" applyBorder="1" applyAlignment="1">
      <alignment horizontal="center" wrapText="1"/>
    </xf>
    <xf numFmtId="0" fontId="10" fillId="5" borderId="31" xfId="1" applyFont="1" applyFill="1" applyBorder="1" applyAlignment="1">
      <alignment horizontal="center" wrapText="1"/>
    </xf>
    <xf numFmtId="3" fontId="10" fillId="5" borderId="32" xfId="1" applyNumberFormat="1" applyFont="1" applyFill="1" applyBorder="1" applyAlignment="1">
      <alignment horizontal="center"/>
    </xf>
    <xf numFmtId="3" fontId="10" fillId="5" borderId="33" xfId="1" applyNumberFormat="1" applyFont="1" applyFill="1" applyBorder="1" applyAlignment="1">
      <alignment horizontal="center"/>
    </xf>
    <xf numFmtId="1" fontId="10" fillId="5" borderId="33" xfId="1" applyNumberFormat="1" applyFont="1" applyFill="1" applyBorder="1" applyAlignment="1">
      <alignment horizontal="center"/>
    </xf>
    <xf numFmtId="3" fontId="10" fillId="5" borderId="34" xfId="1" applyNumberFormat="1" applyFont="1" applyFill="1" applyBorder="1" applyAlignment="1">
      <alignment horizontal="center"/>
    </xf>
    <xf numFmtId="0" fontId="10" fillId="0" borderId="35" xfId="1" applyFont="1" applyBorder="1" applyAlignment="1">
      <alignment horizontal="left" wrapText="1"/>
    </xf>
    <xf numFmtId="0" fontId="0" fillId="0" borderId="36" xfId="0" applyBorder="1" applyAlignment="1">
      <alignment horizontal="left" wrapText="1"/>
    </xf>
    <xf numFmtId="0" fontId="3" fillId="3" borderId="15" xfId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3" fontId="3" fillId="3" borderId="15" xfId="1" applyNumberFormat="1" applyFont="1" applyFill="1" applyBorder="1" applyAlignment="1">
      <alignment horizontal="center"/>
    </xf>
    <xf numFmtId="4" fontId="3" fillId="3" borderId="15" xfId="1" applyNumberFormat="1" applyFont="1" applyFill="1" applyBorder="1" applyAlignment="1">
      <alignment horizontal="center"/>
    </xf>
    <xf numFmtId="0" fontId="3" fillId="0" borderId="37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38" xfId="1" applyFont="1" applyBorder="1" applyAlignment="1">
      <alignment horizontal="center"/>
    </xf>
    <xf numFmtId="0" fontId="10" fillId="0" borderId="28" xfId="1" applyFont="1" applyBorder="1" applyAlignment="1">
      <alignment horizontal="left" wrapText="1"/>
    </xf>
    <xf numFmtId="0" fontId="10" fillId="0" borderId="29" xfId="1" applyFont="1" applyBorder="1" applyAlignment="1">
      <alignment horizontal="left" wrapText="1"/>
    </xf>
    <xf numFmtId="3" fontId="10" fillId="0" borderId="29" xfId="1" applyNumberFormat="1" applyFont="1" applyBorder="1" applyAlignment="1">
      <alignment horizontal="center"/>
    </xf>
    <xf numFmtId="3" fontId="10" fillId="0" borderId="39" xfId="1" applyNumberFormat="1" applyFont="1" applyBorder="1" applyAlignment="1">
      <alignment horizontal="center"/>
    </xf>
    <xf numFmtId="0" fontId="10" fillId="0" borderId="16" xfId="1" applyFont="1" applyBorder="1" applyAlignment="1">
      <alignment horizontal="left" wrapText="1"/>
    </xf>
    <xf numFmtId="0" fontId="10" fillId="0" borderId="15" xfId="1" applyFont="1" applyBorder="1" applyAlignment="1">
      <alignment horizontal="left" wrapText="1"/>
    </xf>
    <xf numFmtId="0" fontId="6" fillId="0" borderId="32" xfId="1" applyFont="1" applyBorder="1" applyAlignment="1">
      <alignment horizontal="left"/>
    </xf>
    <xf numFmtId="0" fontId="6" fillId="0" borderId="33" xfId="1" applyFont="1" applyBorder="1" applyAlignment="1">
      <alignment horizontal="left"/>
    </xf>
    <xf numFmtId="3" fontId="6" fillId="0" borderId="33" xfId="1" applyNumberFormat="1" applyFont="1" applyBorder="1" applyAlignment="1">
      <alignment horizontal="center"/>
    </xf>
    <xf numFmtId="3" fontId="10" fillId="0" borderId="33" xfId="1" applyNumberFormat="1" applyFont="1" applyBorder="1" applyAlignment="1">
      <alignment horizontal="center"/>
    </xf>
    <xf numFmtId="3" fontId="6" fillId="0" borderId="34" xfId="1" applyNumberFormat="1" applyFont="1" applyBorder="1" applyAlignment="1">
      <alignment horizontal="center"/>
    </xf>
    <xf numFmtId="0" fontId="3" fillId="3" borderId="40" xfId="1" applyFont="1" applyFill="1" applyBorder="1" applyAlignment="1">
      <alignment horizontal="center"/>
    </xf>
    <xf numFmtId="0" fontId="3" fillId="3" borderId="41" xfId="1" applyFont="1" applyFill="1" applyBorder="1" applyAlignment="1">
      <alignment horizontal="center"/>
    </xf>
    <xf numFmtId="3" fontId="3" fillId="3" borderId="41" xfId="1" applyNumberFormat="1" applyFont="1" applyFill="1" applyBorder="1" applyAlignment="1">
      <alignment horizontal="center"/>
    </xf>
    <xf numFmtId="0" fontId="3" fillId="3" borderId="21" xfId="1" applyFont="1" applyFill="1" applyBorder="1" applyAlignment="1">
      <alignment horizontal="left"/>
    </xf>
    <xf numFmtId="0" fontId="3" fillId="3" borderId="22" xfId="1" applyFont="1" applyFill="1" applyBorder="1" applyAlignment="1">
      <alignment horizontal="left"/>
    </xf>
    <xf numFmtId="0" fontId="10" fillId="4" borderId="42" xfId="1" applyFont="1" applyFill="1" applyBorder="1" applyAlignment="1">
      <alignment horizontal="center" wrapText="1"/>
    </xf>
    <xf numFmtId="0" fontId="10" fillId="4" borderId="43" xfId="1" applyFont="1" applyFill="1" applyBorder="1" applyAlignment="1">
      <alignment horizontal="center" wrapText="1"/>
    </xf>
    <xf numFmtId="3" fontId="10" fillId="4" borderId="15" xfId="1" applyNumberFormat="1" applyFont="1" applyFill="1" applyBorder="1" applyAlignment="1">
      <alignment horizontal="center"/>
    </xf>
    <xf numFmtId="0" fontId="12" fillId="0" borderId="0" xfId="1" applyFont="1"/>
    <xf numFmtId="0" fontId="13" fillId="0" borderId="0" xfId="0" applyFont="1"/>
    <xf numFmtId="0" fontId="10" fillId="4" borderId="15" xfId="1" applyFont="1" applyFill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6" fillId="0" borderId="4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6" fillId="0" borderId="5" xfId="1" applyFont="1" applyBorder="1" applyAlignment="1"/>
    <xf numFmtId="0" fontId="6" fillId="0" borderId="23" xfId="1" applyFont="1" applyBorder="1" applyAlignment="1"/>
    <xf numFmtId="0" fontId="6" fillId="0" borderId="37" xfId="1" applyFont="1" applyBorder="1" applyAlignment="1"/>
    <xf numFmtId="0" fontId="6" fillId="0" borderId="0" xfId="1" applyFont="1" applyBorder="1" applyAlignment="1"/>
    <xf numFmtId="0" fontId="6" fillId="0" borderId="38" xfId="1" applyFont="1" applyBorder="1" applyAlignment="1"/>
    <xf numFmtId="0" fontId="6" fillId="0" borderId="44" xfId="1" applyFont="1" applyBorder="1" applyAlignment="1"/>
    <xf numFmtId="0" fontId="6" fillId="0" borderId="45" xfId="1" applyFont="1" applyBorder="1" applyAlignment="1"/>
    <xf numFmtId="0" fontId="6" fillId="0" borderId="46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8"/>
  <sheetViews>
    <sheetView tabSelected="1" workbookViewId="0">
      <selection activeCell="A46" sqref="A46:XFD58"/>
    </sheetView>
  </sheetViews>
  <sheetFormatPr defaultColWidth="9.109375"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0" width="9.6640625" hidden="1" customWidth="1"/>
    <col min="11" max="12" width="0" hidden="1" customWidth="1"/>
  </cols>
  <sheetData>
    <row r="1" spans="1:12" x14ac:dyDescent="0.3">
      <c r="A1" s="1"/>
      <c r="B1" s="1"/>
      <c r="C1" s="1"/>
      <c r="D1" s="1"/>
      <c r="E1" s="1"/>
      <c r="F1" s="2"/>
      <c r="G1" s="2"/>
      <c r="H1" s="2"/>
      <c r="I1" s="3" t="s">
        <v>0</v>
      </c>
      <c r="J1" s="1"/>
      <c r="K1" s="1"/>
      <c r="L1" s="1"/>
    </row>
    <row r="2" spans="1:12" x14ac:dyDescent="0.3">
      <c r="A2" s="1"/>
      <c r="B2" s="1"/>
      <c r="C2" s="1"/>
      <c r="D2" s="1"/>
      <c r="E2" s="1"/>
      <c r="F2" s="2"/>
      <c r="G2" s="2"/>
      <c r="H2" s="2"/>
      <c r="I2" s="3" t="s">
        <v>1</v>
      </c>
      <c r="J2" s="1"/>
      <c r="K2" s="1"/>
      <c r="L2" s="1"/>
    </row>
    <row r="3" spans="1:12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1"/>
      <c r="K3" s="1"/>
      <c r="L3" s="1"/>
    </row>
    <row r="4" spans="1:12" ht="15" thickBot="1" x14ac:dyDescent="0.35">
      <c r="A4" s="4" t="s">
        <v>3</v>
      </c>
      <c r="B4" s="4"/>
      <c r="C4" s="4"/>
      <c r="D4" s="4"/>
      <c r="E4" s="4"/>
      <c r="F4" s="4"/>
      <c r="G4" s="4"/>
      <c r="H4" s="4"/>
      <c r="I4" s="4"/>
      <c r="J4" s="1"/>
      <c r="K4" s="1"/>
      <c r="L4" s="1"/>
    </row>
    <row r="5" spans="1:12" ht="48.6" thickBot="1" x14ac:dyDescent="0.35">
      <c r="A5" s="5" t="s">
        <v>4</v>
      </c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8" t="s">
        <v>11</v>
      </c>
      <c r="J5" s="1"/>
      <c r="K5" s="9"/>
      <c r="L5" s="9"/>
    </row>
    <row r="6" spans="1:12" x14ac:dyDescent="0.3">
      <c r="A6" s="10">
        <v>1</v>
      </c>
      <c r="B6" s="11"/>
      <c r="C6" s="12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4">
        <v>8</v>
      </c>
      <c r="J6" s="15"/>
      <c r="K6" s="16"/>
      <c r="L6" s="17"/>
    </row>
    <row r="7" spans="1:12" x14ac:dyDescent="0.3">
      <c r="A7" s="18" t="s">
        <v>12</v>
      </c>
      <c r="B7" s="19"/>
      <c r="C7" s="19"/>
      <c r="D7" s="19"/>
      <c r="E7" s="19"/>
      <c r="F7" s="19"/>
      <c r="G7" s="19"/>
      <c r="H7" s="19"/>
      <c r="I7" s="20"/>
      <c r="J7" s="15"/>
      <c r="K7" s="16"/>
      <c r="L7" s="17"/>
    </row>
    <row r="8" spans="1:12" x14ac:dyDescent="0.3">
      <c r="A8" s="21" t="s">
        <v>13</v>
      </c>
      <c r="B8" s="22"/>
      <c r="C8" s="23">
        <v>-185.51</v>
      </c>
      <c r="D8" s="24">
        <v>47814.91</v>
      </c>
      <c r="E8" s="25">
        <f>145598.92+0.05</f>
        <v>145598.97</v>
      </c>
      <c r="F8" s="25">
        <v>145598.85999999999</v>
      </c>
      <c r="G8" s="23">
        <v>145021.71</v>
      </c>
      <c r="H8" s="23">
        <f>C8+E8-F8</f>
        <v>-185.39999999999418</v>
      </c>
      <c r="I8" s="24">
        <f>D8+E8-G8</f>
        <v>48392.170000000013</v>
      </c>
      <c r="J8" s="26"/>
      <c r="K8" s="27"/>
      <c r="L8" s="27"/>
    </row>
    <row r="9" spans="1:12" x14ac:dyDescent="0.3">
      <c r="A9" s="28"/>
      <c r="B9" s="29"/>
      <c r="C9" s="23"/>
      <c r="D9" s="30"/>
      <c r="E9" s="25"/>
      <c r="F9" s="25"/>
      <c r="G9" s="23"/>
      <c r="H9" s="23"/>
      <c r="I9" s="30"/>
      <c r="J9" s="26"/>
      <c r="K9" s="27"/>
      <c r="L9" s="27"/>
    </row>
    <row r="10" spans="1:12" x14ac:dyDescent="0.3">
      <c r="A10" s="28" t="s">
        <v>14</v>
      </c>
      <c r="B10" s="29"/>
      <c r="C10" s="31">
        <v>-53085.590000000142</v>
      </c>
      <c r="D10" s="24">
        <f>46346.85+0.33</f>
        <v>46347.18</v>
      </c>
      <c r="E10" s="32">
        <v>176394.18</v>
      </c>
      <c r="F10" s="32">
        <f>42063-0.33</f>
        <v>42062.67</v>
      </c>
      <c r="G10" s="23">
        <v>154890.42000000001</v>
      </c>
      <c r="H10" s="23">
        <f>C10+E10-F10</f>
        <v>81245.919999999853</v>
      </c>
      <c r="I10" s="24">
        <f>D10+E10-G10</f>
        <v>67850.939999999973</v>
      </c>
      <c r="J10" s="26"/>
      <c r="K10" s="33"/>
      <c r="L10" s="33"/>
    </row>
    <row r="11" spans="1:12" x14ac:dyDescent="0.3">
      <c r="A11" s="34"/>
      <c r="B11" s="35"/>
      <c r="C11" s="36"/>
      <c r="D11" s="37"/>
      <c r="E11" s="38"/>
      <c r="F11" s="39"/>
      <c r="G11" s="36"/>
      <c r="H11" s="36"/>
      <c r="I11" s="37"/>
      <c r="J11" s="1"/>
      <c r="K11" s="1"/>
      <c r="L11" s="1"/>
    </row>
    <row r="12" spans="1:12" x14ac:dyDescent="0.3">
      <c r="A12" s="40" t="s">
        <v>15</v>
      </c>
      <c r="B12" s="41"/>
      <c r="C12" s="31">
        <v>0</v>
      </c>
      <c r="D12" s="24">
        <v>11086.220000000016</v>
      </c>
      <c r="E12" s="32">
        <v>55850.400000000001</v>
      </c>
      <c r="F12" s="32">
        <v>55850.400000000001</v>
      </c>
      <c r="G12" s="23">
        <v>53032.53</v>
      </c>
      <c r="H12" s="23">
        <f>C12+E12-F12</f>
        <v>0</v>
      </c>
      <c r="I12" s="24">
        <f>D12+E12-G12</f>
        <v>13904.090000000026</v>
      </c>
      <c r="J12" s="1"/>
      <c r="K12" s="1"/>
      <c r="L12" s="1"/>
    </row>
    <row r="13" spans="1:12" x14ac:dyDescent="0.3">
      <c r="A13" s="34"/>
      <c r="B13" s="35"/>
      <c r="C13" s="36"/>
      <c r="D13" s="42"/>
      <c r="E13" s="39"/>
      <c r="F13" s="39"/>
      <c r="G13" s="36"/>
      <c r="H13" s="23"/>
      <c r="I13" s="24"/>
      <c r="J13" s="1"/>
      <c r="K13" s="1"/>
      <c r="L13" s="1"/>
    </row>
    <row r="14" spans="1:12" x14ac:dyDescent="0.3">
      <c r="A14" s="40" t="s">
        <v>16</v>
      </c>
      <c r="B14" s="41"/>
      <c r="C14" s="31">
        <v>-0.13000000003967216</v>
      </c>
      <c r="D14" s="24">
        <v>412.46999999999889</v>
      </c>
      <c r="E14" s="32">
        <v>0</v>
      </c>
      <c r="F14" s="32">
        <v>-0.14000000000000001</v>
      </c>
      <c r="G14" s="23">
        <v>47.13</v>
      </c>
      <c r="H14" s="23">
        <f>C14+E14-F14</f>
        <v>9.9999999603278544E-3</v>
      </c>
      <c r="I14" s="24">
        <f>D14+E14-G14</f>
        <v>365.33999999999889</v>
      </c>
      <c r="J14" s="43">
        <v>26951.39</v>
      </c>
      <c r="K14" s="44">
        <f>F14-J14</f>
        <v>-26951.53</v>
      </c>
      <c r="L14" s="1"/>
    </row>
    <row r="15" spans="1:12" x14ac:dyDescent="0.3">
      <c r="A15" s="40"/>
      <c r="B15" s="41"/>
      <c r="C15" s="31"/>
      <c r="D15" s="24"/>
      <c r="E15" s="32"/>
      <c r="F15" s="32"/>
      <c r="G15" s="23"/>
      <c r="H15" s="23"/>
      <c r="I15" s="24"/>
      <c r="J15" s="43"/>
      <c r="K15" s="43"/>
      <c r="L15" s="1"/>
    </row>
    <row r="16" spans="1:12" x14ac:dyDescent="0.3">
      <c r="A16" s="40" t="s">
        <v>17</v>
      </c>
      <c r="B16" s="41"/>
      <c r="C16" s="31">
        <v>-0.13000000003921741</v>
      </c>
      <c r="D16" s="24">
        <v>496.36999999999836</v>
      </c>
      <c r="E16" s="32">
        <v>0</v>
      </c>
      <c r="F16" s="32">
        <v>-0.13</v>
      </c>
      <c r="G16" s="23">
        <v>56.73</v>
      </c>
      <c r="H16" s="23">
        <f>C16+E16-F16</f>
        <v>-3.9217407099556567E-11</v>
      </c>
      <c r="I16" s="24">
        <f>D16+E16-G16</f>
        <v>439.63999999999834</v>
      </c>
      <c r="J16" s="43">
        <v>27284.43</v>
      </c>
      <c r="K16" s="44">
        <f>F16-J16</f>
        <v>-27284.560000000001</v>
      </c>
      <c r="L16" s="1"/>
    </row>
    <row r="17" spans="1:13" x14ac:dyDescent="0.3">
      <c r="A17" s="40"/>
      <c r="B17" s="41"/>
      <c r="C17" s="31"/>
      <c r="D17" s="24"/>
      <c r="E17" s="32"/>
      <c r="F17" s="32"/>
      <c r="G17" s="23"/>
      <c r="H17" s="23"/>
      <c r="I17" s="24"/>
      <c r="J17" s="43"/>
      <c r="K17" s="43"/>
      <c r="L17" s="1"/>
    </row>
    <row r="18" spans="1:13" x14ac:dyDescent="0.3">
      <c r="A18" s="40" t="s">
        <v>18</v>
      </c>
      <c r="B18" s="41"/>
      <c r="C18" s="31">
        <v>-7.0000000043364707E-2</v>
      </c>
      <c r="D18" s="24">
        <v>3596.3599999999933</v>
      </c>
      <c r="E18" s="32">
        <v>20571.3</v>
      </c>
      <c r="F18" s="32">
        <f>20571.3-0.08</f>
        <v>20571.219999999998</v>
      </c>
      <c r="G18" s="23">
        <v>18679.810000000001</v>
      </c>
      <c r="H18" s="23">
        <f>C18+E18-F18</f>
        <v>9.9999999583815224E-3</v>
      </c>
      <c r="I18" s="24">
        <f>D18+E18-G18</f>
        <v>5487.8499999999913</v>
      </c>
      <c r="J18" s="43">
        <v>12847</v>
      </c>
      <c r="K18" s="44">
        <f>F18-J18</f>
        <v>7724.2199999999975</v>
      </c>
      <c r="L18" s="1"/>
    </row>
    <row r="19" spans="1:13" ht="15" thickBot="1" x14ac:dyDescent="0.35">
      <c r="A19" s="40"/>
      <c r="B19" s="41"/>
      <c r="C19" s="31"/>
      <c r="D19" s="24"/>
      <c r="E19" s="32"/>
      <c r="F19" s="32"/>
      <c r="G19" s="23"/>
      <c r="H19" s="23"/>
      <c r="I19" s="24"/>
      <c r="J19" s="43"/>
      <c r="K19" s="43"/>
      <c r="L19" s="1"/>
    </row>
    <row r="20" spans="1:13" ht="15" hidden="1" thickBot="1" x14ac:dyDescent="0.35">
      <c r="A20" s="40" t="s">
        <v>19</v>
      </c>
      <c r="B20" s="45"/>
      <c r="C20" s="31">
        <v>0</v>
      </c>
      <c r="D20" s="31">
        <v>0</v>
      </c>
      <c r="E20" s="31"/>
      <c r="F20" s="31">
        <v>0</v>
      </c>
      <c r="G20" s="31">
        <v>0</v>
      </c>
      <c r="H20" s="31">
        <v>0</v>
      </c>
      <c r="I20" s="24">
        <v>0</v>
      </c>
      <c r="J20" s="43">
        <v>107745.12</v>
      </c>
      <c r="K20" s="44">
        <f>F20-J20</f>
        <v>-107745.12</v>
      </c>
      <c r="M20" t="s">
        <v>20</v>
      </c>
    </row>
    <row r="21" spans="1:13" ht="15" hidden="1" thickBot="1" x14ac:dyDescent="0.35">
      <c r="A21" s="40"/>
      <c r="B21" s="41"/>
      <c r="C21" s="31"/>
      <c r="D21" s="24"/>
      <c r="E21" s="32"/>
      <c r="F21" s="32"/>
      <c r="G21" s="23"/>
      <c r="H21" s="23"/>
      <c r="I21" s="24"/>
      <c r="J21" s="46"/>
      <c r="K21" s="1"/>
      <c r="L21" s="1"/>
    </row>
    <row r="22" spans="1:13" ht="15" hidden="1" thickBot="1" x14ac:dyDescent="0.35">
      <c r="A22" s="47"/>
      <c r="B22" s="48"/>
      <c r="C22" s="49"/>
      <c r="D22" s="50"/>
      <c r="E22" s="51"/>
      <c r="F22" s="51"/>
      <c r="G22" s="49"/>
      <c r="H22" s="49"/>
      <c r="I22" s="50"/>
      <c r="J22" s="1"/>
      <c r="K22" s="1"/>
      <c r="L22" s="1"/>
    </row>
    <row r="23" spans="1:13" ht="15" thickBot="1" x14ac:dyDescent="0.35">
      <c r="A23" s="52" t="s">
        <v>21</v>
      </c>
      <c r="B23" s="53"/>
      <c r="C23" s="54">
        <f>C8+C10+C12+C21+C14+C16+C18+C20</f>
        <v>-53271.43000000027</v>
      </c>
      <c r="D23" s="54">
        <f t="shared" ref="D23:I23" si="0">D8+D10+D12+D21+D14+D16+D18+D20</f>
        <v>109753.51000000001</v>
      </c>
      <c r="E23" s="54">
        <f t="shared" si="0"/>
        <v>398414.85000000003</v>
      </c>
      <c r="F23" s="54">
        <f>F8+F10+F12+F21+F14+F16+F18+F20</f>
        <v>264082.87999999995</v>
      </c>
      <c r="G23" s="54">
        <f>G8+G10+G12+G21+G14+G16+G18+G20</f>
        <v>371728.33</v>
      </c>
      <c r="H23" s="54">
        <f t="shared" si="0"/>
        <v>81060.539999999746</v>
      </c>
      <c r="I23" s="54">
        <f t="shared" si="0"/>
        <v>136440.03</v>
      </c>
      <c r="J23" s="1"/>
      <c r="K23" s="1"/>
      <c r="L23" s="1"/>
    </row>
    <row r="24" spans="1:13" x14ac:dyDescent="0.3">
      <c r="A24" s="55"/>
      <c r="B24" s="56"/>
      <c r="C24" s="57"/>
      <c r="D24" s="57"/>
      <c r="E24" s="57"/>
      <c r="F24" s="57"/>
      <c r="G24" s="57"/>
      <c r="H24" s="57"/>
      <c r="I24" s="58"/>
      <c r="J24" s="1"/>
      <c r="K24" s="1"/>
      <c r="L24" s="1"/>
    </row>
    <row r="25" spans="1:13" ht="29.25" customHeight="1" x14ac:dyDescent="0.3">
      <c r="A25" s="59" t="s">
        <v>22</v>
      </c>
      <c r="B25" s="60"/>
      <c r="C25" s="61">
        <f>1181827.58+1.27</f>
        <v>1181828.8500000001</v>
      </c>
      <c r="D25" s="61">
        <v>54759.949999999983</v>
      </c>
      <c r="E25" s="62">
        <f>SUM(E26:E28)</f>
        <v>256530.96</v>
      </c>
      <c r="F25" s="62"/>
      <c r="G25" s="61">
        <f>SUM(G26:G28)</f>
        <v>249590.62</v>
      </c>
      <c r="H25" s="61">
        <f>C25+E25-F25</f>
        <v>1438359.81</v>
      </c>
      <c r="I25" s="61">
        <f>D25+E25-G25</f>
        <v>61700.289999999979</v>
      </c>
      <c r="J25" s="26"/>
      <c r="K25" s="33"/>
      <c r="L25" s="33"/>
    </row>
    <row r="26" spans="1:13" ht="29.25" hidden="1" customHeight="1" x14ac:dyDescent="0.3">
      <c r="A26" s="63" t="s">
        <v>23</v>
      </c>
      <c r="B26" s="64"/>
      <c r="C26" s="65"/>
      <c r="D26" s="66">
        <v>54759.950000000012</v>
      </c>
      <c r="E26" s="67">
        <v>237470.4</v>
      </c>
      <c r="F26" s="67"/>
      <c r="G26" s="66">
        <v>230530.06</v>
      </c>
      <c r="H26" s="66"/>
      <c r="I26" s="68">
        <f t="shared" ref="I26:I28" si="1">D26+E26-G26</f>
        <v>61700.289999999979</v>
      </c>
      <c r="J26" s="26"/>
      <c r="K26" s="33"/>
      <c r="L26" s="33"/>
    </row>
    <row r="27" spans="1:13" ht="29.25" hidden="1" customHeight="1" x14ac:dyDescent="0.3">
      <c r="A27" s="69" t="s">
        <v>24</v>
      </c>
      <c r="B27" s="70"/>
      <c r="C27" s="71"/>
      <c r="D27" s="72">
        <v>0</v>
      </c>
      <c r="E27" s="73"/>
      <c r="F27" s="73"/>
      <c r="G27" s="72"/>
      <c r="H27" s="72"/>
      <c r="I27" s="74">
        <f t="shared" si="1"/>
        <v>0</v>
      </c>
      <c r="J27" s="26"/>
      <c r="K27" s="33"/>
      <c r="L27" s="33"/>
    </row>
    <row r="28" spans="1:13" ht="29.25" hidden="1" customHeight="1" thickBot="1" x14ac:dyDescent="0.35">
      <c r="A28" s="75" t="s">
        <v>25</v>
      </c>
      <c r="B28" s="76"/>
      <c r="C28" s="77"/>
      <c r="D28" s="78">
        <v>0</v>
      </c>
      <c r="E28" s="79">
        <v>19060.560000000001</v>
      </c>
      <c r="F28" s="79"/>
      <c r="G28" s="78">
        <v>19060.560000000001</v>
      </c>
      <c r="H28" s="78"/>
      <c r="I28" s="80">
        <f t="shared" si="1"/>
        <v>0</v>
      </c>
      <c r="J28" s="26"/>
      <c r="K28" s="33"/>
      <c r="L28" s="33"/>
    </row>
    <row r="29" spans="1:13" ht="28.5" customHeight="1" x14ac:dyDescent="0.3">
      <c r="A29" s="81" t="s">
        <v>26</v>
      </c>
      <c r="B29" s="82"/>
      <c r="C29" s="23">
        <v>55869.9</v>
      </c>
      <c r="D29" s="23">
        <v>-0.30000000000109139</v>
      </c>
      <c r="E29" s="25">
        <v>0</v>
      </c>
      <c r="F29" s="25"/>
      <c r="G29" s="23">
        <v>-0.3</v>
      </c>
      <c r="H29" s="23">
        <f>C29+E29-F29</f>
        <v>55869.9</v>
      </c>
      <c r="I29" s="23">
        <f>D29+E29-G29</f>
        <v>-1.0914047443577601E-12</v>
      </c>
      <c r="J29" s="26"/>
      <c r="K29" s="33"/>
      <c r="L29" s="33"/>
    </row>
    <row r="30" spans="1:13" x14ac:dyDescent="0.3">
      <c r="A30" s="83" t="s">
        <v>21</v>
      </c>
      <c r="B30" s="84"/>
      <c r="C30" s="85">
        <f>C25+C29</f>
        <v>1237698.75</v>
      </c>
      <c r="D30" s="85">
        <f t="shared" ref="D30:I30" si="2">D25+D29</f>
        <v>54759.64999999998</v>
      </c>
      <c r="E30" s="85">
        <f t="shared" si="2"/>
        <v>256530.96</v>
      </c>
      <c r="F30" s="85">
        <f t="shared" si="2"/>
        <v>0</v>
      </c>
      <c r="G30" s="86">
        <f>G25+G29</f>
        <v>249590.32</v>
      </c>
      <c r="H30" s="85">
        <f>H25+H29</f>
        <v>1494229.71</v>
      </c>
      <c r="I30" s="85">
        <f t="shared" si="2"/>
        <v>61700.289999999979</v>
      </c>
      <c r="J30" s="1"/>
      <c r="K30" s="1"/>
      <c r="L30" s="1"/>
    </row>
    <row r="31" spans="1:13" ht="15" thickBot="1" x14ac:dyDescent="0.35">
      <c r="A31" s="87"/>
      <c r="B31" s="88"/>
      <c r="C31" s="88"/>
      <c r="D31" s="88"/>
      <c r="E31" s="88"/>
      <c r="F31" s="88"/>
      <c r="G31" s="88"/>
      <c r="H31" s="88"/>
      <c r="I31" s="89"/>
      <c r="J31" s="1"/>
    </row>
    <row r="32" spans="1:13" x14ac:dyDescent="0.3">
      <c r="A32" s="90" t="s">
        <v>27</v>
      </c>
      <c r="B32" s="91"/>
      <c r="C32" s="92">
        <v>-2023.1500000000053</v>
      </c>
      <c r="D32" s="92">
        <v>3094.8900000000026</v>
      </c>
      <c r="E32" s="92"/>
      <c r="F32" s="92"/>
      <c r="G32" s="92">
        <f>340.71+113.54</f>
        <v>454.25</v>
      </c>
      <c r="H32" s="92">
        <f>C32+E32-F32</f>
        <v>-2023.1500000000053</v>
      </c>
      <c r="I32" s="93">
        <f>D32+E32-G32</f>
        <v>2640.6400000000026</v>
      </c>
      <c r="J32" s="1"/>
    </row>
    <row r="33" spans="1:10" x14ac:dyDescent="0.3">
      <c r="A33" s="94" t="s">
        <v>28</v>
      </c>
      <c r="B33" s="95"/>
      <c r="C33" s="31">
        <v>565.4900000000099</v>
      </c>
      <c r="D33" s="31">
        <v>2445.8400000000229</v>
      </c>
      <c r="E33" s="31"/>
      <c r="F33" s="31"/>
      <c r="G33" s="31">
        <f>271.39+70.99</f>
        <v>342.38</v>
      </c>
      <c r="H33" s="31">
        <f>C33+E33-F33</f>
        <v>565.4900000000099</v>
      </c>
      <c r="I33" s="24">
        <f>D33+E33-G33</f>
        <v>2103.4600000000228</v>
      </c>
      <c r="J33" s="1"/>
    </row>
    <row r="34" spans="1:10" x14ac:dyDescent="0.3">
      <c r="A34" s="40" t="s">
        <v>29</v>
      </c>
      <c r="B34" s="45"/>
      <c r="C34" s="31">
        <v>-5202.9199999999746</v>
      </c>
      <c r="D34" s="31">
        <v>7.2759576141834259E-12</v>
      </c>
      <c r="E34" s="31"/>
      <c r="F34" s="31"/>
      <c r="G34" s="31">
        <v>0</v>
      </c>
      <c r="H34" s="31">
        <f>C34+E34-F34</f>
        <v>-5202.9199999999746</v>
      </c>
      <c r="I34" s="24">
        <f>D34+E34-G34</f>
        <v>7.2759576141834259E-12</v>
      </c>
      <c r="J34" s="1"/>
    </row>
    <row r="35" spans="1:10" x14ac:dyDescent="0.3">
      <c r="A35" s="40" t="s">
        <v>30</v>
      </c>
      <c r="B35" s="45"/>
      <c r="C35" s="31">
        <v>0</v>
      </c>
      <c r="D35" s="31">
        <v>-1.6058265828178264E-12</v>
      </c>
      <c r="E35" s="31"/>
      <c r="F35" s="31"/>
      <c r="G35" s="31">
        <v>0</v>
      </c>
      <c r="H35" s="31">
        <f>C35+E35-F35</f>
        <v>0</v>
      </c>
      <c r="I35" s="24">
        <f>D35+E35-G35</f>
        <v>-1.6058265828178264E-12</v>
      </c>
      <c r="J35" s="1"/>
    </row>
    <row r="36" spans="1:10" ht="15" thickBot="1" x14ac:dyDescent="0.35">
      <c r="A36" s="96"/>
      <c r="B36" s="97"/>
      <c r="C36" s="98"/>
      <c r="D36" s="98"/>
      <c r="E36" s="98"/>
      <c r="F36" s="98"/>
      <c r="G36" s="98"/>
      <c r="H36" s="99"/>
      <c r="I36" s="100"/>
      <c r="J36" s="1"/>
    </row>
    <row r="37" spans="1:10" ht="15" thickBot="1" x14ac:dyDescent="0.35">
      <c r="A37" s="101" t="s">
        <v>21</v>
      </c>
      <c r="B37" s="102"/>
      <c r="C37" s="103">
        <f>C32+C33+C34+C35</f>
        <v>-6660.5799999999699</v>
      </c>
      <c r="D37" s="103">
        <f t="shared" ref="D37:I37" si="3">D32+D33+D34+D35</f>
        <v>5540.7300000000305</v>
      </c>
      <c r="E37" s="103">
        <f t="shared" si="3"/>
        <v>0</v>
      </c>
      <c r="F37" s="103">
        <f t="shared" si="3"/>
        <v>0</v>
      </c>
      <c r="G37" s="103">
        <f t="shared" si="3"/>
        <v>796.63</v>
      </c>
      <c r="H37" s="103">
        <f t="shared" si="3"/>
        <v>-6660.5799999999699</v>
      </c>
      <c r="I37" s="103">
        <f t="shared" si="3"/>
        <v>4744.1000000000313</v>
      </c>
      <c r="J37" s="1"/>
    </row>
    <row r="38" spans="1:10" ht="15" thickBot="1" x14ac:dyDescent="0.35">
      <c r="A38" s="104" t="s">
        <v>31</v>
      </c>
      <c r="B38" s="105"/>
      <c r="C38" s="54">
        <f t="shared" ref="C38:I38" si="4">C23+C30+C37</f>
        <v>1177766.7399999998</v>
      </c>
      <c r="D38" s="54">
        <f t="shared" si="4"/>
        <v>170053.89</v>
      </c>
      <c r="E38" s="54">
        <f t="shared" si="4"/>
        <v>654945.81000000006</v>
      </c>
      <c r="F38" s="54">
        <f t="shared" si="4"/>
        <v>264082.87999999995</v>
      </c>
      <c r="G38" s="54">
        <f t="shared" si="4"/>
        <v>622115.28</v>
      </c>
      <c r="H38" s="54">
        <f t="shared" si="4"/>
        <v>1568629.6699999997</v>
      </c>
      <c r="I38" s="54">
        <f t="shared" si="4"/>
        <v>202884.42</v>
      </c>
      <c r="J38" s="1"/>
    </row>
    <row r="39" spans="1:10" s="110" customFormat="1" hidden="1" x14ac:dyDescent="0.3">
      <c r="A39" s="106"/>
      <c r="B39" s="107"/>
      <c r="C39" s="108"/>
      <c r="D39" s="108"/>
      <c r="E39" s="108"/>
      <c r="F39" s="108"/>
      <c r="G39" s="108"/>
      <c r="H39" s="108"/>
      <c r="I39" s="108"/>
      <c r="J39" s="109"/>
    </row>
    <row r="40" spans="1:10" s="110" customFormat="1" hidden="1" x14ac:dyDescent="0.3">
      <c r="A40" s="111"/>
      <c r="B40" s="112"/>
      <c r="C40" s="108"/>
      <c r="D40" s="108"/>
      <c r="E40" s="108"/>
      <c r="F40" s="108"/>
      <c r="G40" s="108"/>
      <c r="H40" s="31"/>
      <c r="I40" s="108"/>
      <c r="J40" s="109"/>
    </row>
    <row r="41" spans="1:10" hidden="1" x14ac:dyDescent="0.3">
      <c r="A41" s="111"/>
      <c r="B41" s="112"/>
      <c r="C41" s="108"/>
      <c r="D41" s="108"/>
      <c r="E41" s="108"/>
      <c r="F41" s="108"/>
      <c r="G41" s="108"/>
      <c r="H41" s="31"/>
      <c r="I41" s="108"/>
      <c r="J41" s="1"/>
    </row>
    <row r="42" spans="1:10" ht="15" hidden="1" thickBot="1" x14ac:dyDescent="0.35">
      <c r="A42" s="104" t="s">
        <v>32</v>
      </c>
      <c r="B42" s="105"/>
      <c r="C42" s="54">
        <f>C38+C39</f>
        <v>1177766.7399999998</v>
      </c>
      <c r="D42" s="54">
        <f t="shared" ref="D42:I42" si="5">D38+D39</f>
        <v>170053.89</v>
      </c>
      <c r="E42" s="54">
        <f t="shared" si="5"/>
        <v>654945.81000000006</v>
      </c>
      <c r="F42" s="54">
        <f t="shared" si="5"/>
        <v>264082.87999999995</v>
      </c>
      <c r="G42" s="54">
        <f t="shared" si="5"/>
        <v>622115.28</v>
      </c>
      <c r="H42" s="54">
        <f t="shared" si="5"/>
        <v>1568629.6699999997</v>
      </c>
      <c r="I42" s="54">
        <f t="shared" si="5"/>
        <v>202884.42</v>
      </c>
      <c r="J42" s="1"/>
    </row>
    <row r="43" spans="1:10" hidden="1" x14ac:dyDescent="0.3">
      <c r="A43" s="113"/>
      <c r="B43" s="114"/>
      <c r="C43" s="115"/>
      <c r="D43" s="115"/>
      <c r="E43" s="115"/>
      <c r="F43" s="115"/>
      <c r="G43" s="115"/>
      <c r="H43" s="115"/>
      <c r="I43" s="116"/>
      <c r="J43" s="1"/>
    </row>
    <row r="44" spans="1:10" x14ac:dyDescent="0.3">
      <c r="A44" s="117"/>
      <c r="B44" s="118"/>
      <c r="C44" s="118"/>
      <c r="D44" s="118"/>
      <c r="E44" s="118"/>
      <c r="F44" s="118"/>
      <c r="G44" s="118"/>
      <c r="H44" s="118"/>
      <c r="I44" s="119"/>
      <c r="J44" s="1"/>
    </row>
    <row r="45" spans="1:10" ht="15" thickBot="1" x14ac:dyDescent="0.35">
      <c r="A45" s="120"/>
      <c r="B45" s="121"/>
      <c r="C45" s="121"/>
      <c r="D45" s="121"/>
      <c r="E45" s="121"/>
      <c r="F45" s="121"/>
      <c r="G45" s="121"/>
      <c r="H45" s="121"/>
      <c r="I45" s="122"/>
      <c r="J45" s="1"/>
    </row>
    <row r="48" spans="1:10" x14ac:dyDescent="0.3">
      <c r="I48" t="s">
        <v>33</v>
      </c>
    </row>
  </sheetData>
  <mergeCells count="41">
    <mergeCell ref="A39:B39"/>
    <mergeCell ref="A40:B40"/>
    <mergeCell ref="A41:B41"/>
    <mergeCell ref="A42:B42"/>
    <mergeCell ref="A43:I45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I31"/>
    <mergeCell ref="A32:B32"/>
    <mergeCell ref="A20:B20"/>
    <mergeCell ref="A21:B21"/>
    <mergeCell ref="A22:B22"/>
    <mergeCell ref="A23:B23"/>
    <mergeCell ref="A25:B25"/>
    <mergeCell ref="A26:B26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3:I3"/>
    <mergeCell ref="A4:I4"/>
    <mergeCell ref="A5:B5"/>
    <mergeCell ref="K5:L5"/>
    <mergeCell ref="A6:B6"/>
    <mergeCell ref="A7:I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2026-02-26T09:01:13Z</dcterms:created>
  <dcterms:modified xsi:type="dcterms:W3CDTF">2026-02-26T09:02:14Z</dcterms:modified>
</cp:coreProperties>
</file>