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2019г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L49" i="1" l="1"/>
  <c r="F49" i="1"/>
  <c r="E48" i="1"/>
  <c r="L45" i="1"/>
  <c r="F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6" i="1"/>
  <c r="E25" i="1"/>
  <c r="E20" i="1"/>
  <c r="E19" i="1"/>
  <c r="L16" i="1"/>
  <c r="F14" i="1"/>
  <c r="L14" i="1" s="1"/>
  <c r="F13" i="1"/>
  <c r="L13" i="1" s="1"/>
  <c r="F12" i="1"/>
  <c r="L12" i="1" s="1"/>
  <c r="L11" i="1"/>
  <c r="F9" i="1"/>
  <c r="F8" i="1"/>
  <c r="F7" i="1"/>
  <c r="F6" i="1"/>
  <c r="F5" i="1"/>
  <c r="F11" i="1" l="1"/>
  <c r="F16" i="1" s="1"/>
</calcChain>
</file>

<file path=xl/sharedStrings.xml><?xml version="1.0" encoding="utf-8"?>
<sst xmlns="http://schemas.openxmlformats.org/spreadsheetml/2006/main" count="137" uniqueCount="77">
  <si>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</si>
  <si>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</si>
  <si>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</si>
  <si>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</si>
  <si>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</si>
  <si>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- 3357,6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</si>
  <si>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</si>
  <si>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</si>
  <si>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</si>
  <si>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 01.01.2019г - 31.05.2019г - 3,64                    с 01.06.2019г - 31.12.2019г. - 3,93</t>
  </si>
  <si>
    <t>Аварийно-диспетчерская служба</t>
  </si>
  <si>
    <t>с 01.01.2019г - 31.05.2019г - 2,11                    с 01.06.2019г - 31.12.2019г. - 2,27</t>
  </si>
  <si>
    <t xml:space="preserve">Уборка лестничных клеток - 276,2 кв.м.                                         </t>
  </si>
  <si>
    <t xml:space="preserve">ежедневно    </t>
  </si>
  <si>
    <t>с 01.01.2019г - 31.05.2019г - 2,24                    с 01.06.2019г - 31.12.2019г. - 2,52</t>
  </si>
  <si>
    <t>Содержание придомовой территории 1 класса - 649 кв.м., газоны 1650 кв.м.</t>
  </si>
  <si>
    <t>6 раз в неделю</t>
  </si>
  <si>
    <t>с 01.01.2019г - 31.05.2019г - 2,46                    с 01.06.2019г - 31.12.2019г. - 3,89</t>
  </si>
  <si>
    <t>Дератизация подвального помещения</t>
  </si>
  <si>
    <t>ежемесячно</t>
  </si>
  <si>
    <t>Промывка и опрессовка системы отопления (28.05.2019г)</t>
  </si>
  <si>
    <t>1 раз перед началом отопительного сезона</t>
  </si>
  <si>
    <t>руб./ м2</t>
  </si>
  <si>
    <t xml:space="preserve">Итого: </t>
  </si>
  <si>
    <t xml:space="preserve">ОДН на водоснабжение </t>
  </si>
  <si>
    <t xml:space="preserve">ОДН на водоотведение </t>
  </si>
  <si>
    <t xml:space="preserve">ОДН на электроснабжение </t>
  </si>
  <si>
    <t>Итого по содержанию:</t>
  </si>
  <si>
    <t>РЕМОНТ ОБЩЕГО ИМУЩЕСТВА</t>
  </si>
  <si>
    <t xml:space="preserve">Фактический объем выполненных работ </t>
  </si>
  <si>
    <t>Ревизия этажного электрического щита с установкой автоматов до эл. счетчиков на л/площадке кв. №№ 17,18,19,20</t>
  </si>
  <si>
    <t>январь 2019г</t>
  </si>
  <si>
    <t>шт</t>
  </si>
  <si>
    <t>Ремонт системы ПЗУ, подъезд № 3</t>
  </si>
  <si>
    <t xml:space="preserve">Очистка придомовой территории ( услуги минипогрузчика Mustang 2066) 11.02.2019г </t>
  </si>
  <si>
    <t>февраль 2019г</t>
  </si>
  <si>
    <t>час</t>
  </si>
  <si>
    <t xml:space="preserve">Очистка придомовой территории (услуги экскаватора-погрузчика) 12.02.2019г </t>
  </si>
  <si>
    <t xml:space="preserve">Очистка придомовой территории ( услуги минипогрузчика Mustang 2066) 19.03.2019г </t>
  </si>
  <si>
    <t>март 2019г</t>
  </si>
  <si>
    <t>Ремонт системы ПЗУ (обрыв провода) подъезд № 2</t>
  </si>
  <si>
    <t>Восстановление штукатурно-окрасочного слоя в подъездах №№ 1,2,3</t>
  </si>
  <si>
    <t>май 2019г</t>
  </si>
  <si>
    <t>кв.м.</t>
  </si>
  <si>
    <t>Ремонт металлической двери (замена подшипников) подъезд № 4</t>
  </si>
  <si>
    <t>Доставка песка в детскую песочницу (работы по освобождению песочницы от старого песка, загрузка нового) на придомовой территории ж/домов №№ 5,7,9,11 по ул. Дружбы народов</t>
  </si>
  <si>
    <t>июнь 2019г</t>
  </si>
  <si>
    <t>м3</t>
  </si>
  <si>
    <t>Замена светильников с лампами накаливания на светодиодные светильники с датчиками на движение в подъездах №№ 3,4</t>
  </si>
  <si>
    <t>июль 2019г</t>
  </si>
  <si>
    <t>Замена общедомового прибора учета холодного водоснабжения (водомера) диам 32 мм  на вводе</t>
  </si>
  <si>
    <t>Ремонт примыкания бетонных опорных стенок входа в подвал № 3 и устройство бетонного основания перед входной дверью в подвал № 3</t>
  </si>
  <si>
    <t>август 2019г</t>
  </si>
  <si>
    <t>Ремонт кровельного покрытия из наплавляемого рулонного материала в один слой козырька балкона, примыкания к парапету кв. № 17</t>
  </si>
  <si>
    <t>Замена аварийного участка стояка системы канализации диам. 100 мм в кв. № 46</t>
  </si>
  <si>
    <t>м.п.</t>
  </si>
  <si>
    <t>Замена светильников с лампами накаливания на светодиодные светильники с датчиком на движение на л/площадках в подъездах №№ 1,2</t>
  </si>
  <si>
    <t>Замена запорной арматуры на четвертях системы отопления в подвальном помещении</t>
  </si>
  <si>
    <t>сентябрь 2019г</t>
  </si>
  <si>
    <t>Обработка фасада универсальной проникающей гидроизоляцией по бетонным панелям кв. № 2</t>
  </si>
  <si>
    <t>Ремонт железобетонного козырька балкона кв. № 48</t>
  </si>
  <si>
    <t>Замена запорной арматуры  системы отопления в подвальных помещениях</t>
  </si>
  <si>
    <t>Составление локальных смет для включения придомовой территории  в муниципальную программу "Комфортная городская среда"  (июль 2019г)</t>
  </si>
  <si>
    <t>Установка вакуумного клапана на канализационно-вентиляционном стояке в квартире № 20</t>
  </si>
  <si>
    <t>октябрь 2019г</t>
  </si>
  <si>
    <t>Изготовление и установка металлической двери (подвальное помещение) подвал № 3</t>
  </si>
  <si>
    <t>Ремонт системы ПЗУ (установка динамика блока вызова), подъезд № 4</t>
  </si>
  <si>
    <t>Обработка подвального помещения подъезд № 3 от насекомых (блох)</t>
  </si>
  <si>
    <t>ноябрь 2019г</t>
  </si>
  <si>
    <t>Загрузка контейнера строительным мусором, деревянными оконными рамами, вывоз и утилизация</t>
  </si>
  <si>
    <t>Замена аварийного участка стояка системы канализации диам. 100 мм в кв. № 44</t>
  </si>
  <si>
    <t>декабрь 2019г</t>
  </si>
  <si>
    <t>Итого по ремонту:</t>
  </si>
  <si>
    <t>КАПИТАЛЬНЫЙ РЕМОНТ</t>
  </si>
  <si>
    <t>Утепление фасада дома путем замены деревянных оконных рам в местах общего пользования (подъездах) на энергосберегающие стеклопакетные блоки</t>
  </si>
  <si>
    <t>Итого по капитальному ремонту:</t>
  </si>
  <si>
    <t>Отчет о выполнении договора управления многоквартирным домом № 7 по ул. Дружбы народов, г. Сортавала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</si>
</sst>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44;&#1088;%20&#1085;&#1072;&#1088;&#1086;&#1076;&#1086;&#1074;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"/>
      <sheetName val="февраль 2017г"/>
      <sheetName val="март 2017г"/>
      <sheetName val="апрель 2017г"/>
      <sheetName val="май 2017г"/>
      <sheetName val="июнь 2017г"/>
      <sheetName val="июль 2017г"/>
      <sheetName val="авг 2017"/>
      <sheetName val="сент 2017"/>
      <sheetName val="окт 2017г"/>
      <sheetName val="нояб 2017г"/>
      <sheetName val="дек 2017г"/>
      <sheetName val="2017"/>
      <sheetName val="янв 2018г"/>
      <sheetName val="фев 2018"/>
      <sheetName val="март 2018"/>
      <sheetName val="апр 2018г"/>
      <sheetName val="май 2018г"/>
      <sheetName val="июнь 2018г"/>
      <sheetName val="июль 2018"/>
      <sheetName val="авг 2018г"/>
      <sheetName val="сент 2018г"/>
      <sheetName val="окт 2018"/>
      <sheetName val="нояб 2018"/>
      <sheetName val="дек 2018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г"/>
      <sheetName val="янв 2020"/>
      <sheetName val="фев 2020"/>
      <sheetName val="март 2020"/>
      <sheetName val="апр 2020"/>
      <sheetName val="май 2020"/>
      <sheetName val="июнь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">
          <cell r="F9">
            <v>12221.664000000001</v>
          </cell>
        </row>
        <row r="10">
          <cell r="F10">
            <v>7084.5359999999991</v>
          </cell>
        </row>
        <row r="11">
          <cell r="F11">
            <v>7521.0240000000003</v>
          </cell>
        </row>
        <row r="12">
          <cell r="F12">
            <v>11617.296</v>
          </cell>
        </row>
        <row r="13">
          <cell r="F13">
            <v>302.18399999999997</v>
          </cell>
        </row>
        <row r="14">
          <cell r="F14">
            <v>38746.704000000005</v>
          </cell>
        </row>
        <row r="15">
          <cell r="F15">
            <v>1007.28</v>
          </cell>
        </row>
        <row r="16">
          <cell r="F16">
            <v>637.94399999999996</v>
          </cell>
        </row>
        <row r="17">
          <cell r="F17">
            <v>1578.0719999999999</v>
          </cell>
        </row>
        <row r="18">
          <cell r="F18">
            <v>41970.000000000007</v>
          </cell>
        </row>
        <row r="24">
          <cell r="F24">
            <v>9758</v>
          </cell>
        </row>
      </sheetData>
      <sheetData sheetId="39">
        <row r="9">
          <cell r="F9">
            <v>12221.664000000001</v>
          </cell>
        </row>
        <row r="10">
          <cell r="F10">
            <v>7084.5359999999991</v>
          </cell>
        </row>
        <row r="11">
          <cell r="F11">
            <v>7521.0240000000003</v>
          </cell>
        </row>
        <row r="12">
          <cell r="F12">
            <v>11617.296</v>
          </cell>
        </row>
        <row r="13">
          <cell r="F13">
            <v>302.18399999999997</v>
          </cell>
        </row>
        <row r="14">
          <cell r="F14">
            <v>38746.704000000005</v>
          </cell>
        </row>
        <row r="15">
          <cell r="F15">
            <v>906.55200000000002</v>
          </cell>
        </row>
        <row r="16">
          <cell r="F16">
            <v>604.36799999999994</v>
          </cell>
        </row>
        <row r="17">
          <cell r="F17">
            <v>3088.9920000000002</v>
          </cell>
        </row>
        <row r="18">
          <cell r="F18">
            <v>43346.616000000009</v>
          </cell>
        </row>
        <row r="24">
          <cell r="F24">
            <v>2049</v>
          </cell>
        </row>
      </sheetData>
      <sheetData sheetId="40">
        <row r="9">
          <cell r="F9">
            <v>12221.664000000001</v>
          </cell>
        </row>
        <row r="10">
          <cell r="F10">
            <v>7084.5359999999991</v>
          </cell>
        </row>
        <row r="11">
          <cell r="F11">
            <v>7521.0240000000003</v>
          </cell>
        </row>
        <row r="12">
          <cell r="F12">
            <v>11617.296</v>
          </cell>
        </row>
        <row r="13">
          <cell r="F13">
            <v>302.18399999999997</v>
          </cell>
        </row>
        <row r="14">
          <cell r="F14">
            <v>38746.704000000005</v>
          </cell>
        </row>
        <row r="15">
          <cell r="F15">
            <v>604.36799999999994</v>
          </cell>
        </row>
        <row r="16">
          <cell r="F16">
            <v>369.33600000000001</v>
          </cell>
        </row>
        <row r="17">
          <cell r="F17">
            <v>1880.2560000000001</v>
          </cell>
        </row>
        <row r="18">
          <cell r="F18">
            <v>41600.664000000012</v>
          </cell>
        </row>
        <row r="24">
          <cell r="F24">
            <v>743</v>
          </cell>
        </row>
      </sheetData>
      <sheetData sheetId="41">
        <row r="9">
          <cell r="F9">
            <v>12221.664000000001</v>
          </cell>
        </row>
        <row r="10">
          <cell r="F10">
            <v>7084.5359999999991</v>
          </cell>
        </row>
        <row r="11">
          <cell r="F11">
            <v>7521.0240000000003</v>
          </cell>
        </row>
        <row r="12">
          <cell r="F12">
            <v>11617.296</v>
          </cell>
        </row>
        <row r="13">
          <cell r="F13">
            <v>302.18399999999997</v>
          </cell>
        </row>
        <row r="14">
          <cell r="F14">
            <v>38746.704000000005</v>
          </cell>
        </row>
        <row r="15">
          <cell r="F15">
            <v>1275.8879999999999</v>
          </cell>
        </row>
        <row r="16">
          <cell r="F16">
            <v>839.4</v>
          </cell>
        </row>
        <row r="17">
          <cell r="F17">
            <v>772.24800000000005</v>
          </cell>
        </row>
        <row r="18">
          <cell r="F18">
            <v>41634.240000000005</v>
          </cell>
        </row>
        <row r="24">
          <cell r="F24">
            <v>0</v>
          </cell>
        </row>
      </sheetData>
      <sheetData sheetId="42">
        <row r="9">
          <cell r="F9">
            <v>12221.664000000001</v>
          </cell>
        </row>
        <row r="10">
          <cell r="F10">
            <v>7084.5359999999991</v>
          </cell>
        </row>
        <row r="11">
          <cell r="F11">
            <v>7521.0240000000003</v>
          </cell>
        </row>
        <row r="12">
          <cell r="F12">
            <v>11617.296</v>
          </cell>
        </row>
        <row r="13">
          <cell r="F13">
            <v>302.18399999999997</v>
          </cell>
        </row>
        <row r="14">
          <cell r="F14">
            <v>38746.704000000005</v>
          </cell>
        </row>
        <row r="15">
          <cell r="F15">
            <v>705.096</v>
          </cell>
        </row>
        <row r="16">
          <cell r="F16">
            <v>436.488</v>
          </cell>
        </row>
        <row r="17">
          <cell r="F17">
            <v>2316.7439999999997</v>
          </cell>
        </row>
        <row r="18">
          <cell r="F18">
            <v>42205.031999999999</v>
          </cell>
        </row>
        <row r="24">
          <cell r="F24">
            <v>113879</v>
          </cell>
        </row>
      </sheetData>
      <sheetData sheetId="43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5">
          <cell r="F15">
            <v>44641.52</v>
          </cell>
        </row>
        <row r="16">
          <cell r="F16">
            <v>604.36799999999994</v>
          </cell>
        </row>
        <row r="17">
          <cell r="F17">
            <v>369.33600000000001</v>
          </cell>
        </row>
        <row r="18">
          <cell r="F18">
            <v>1846.68</v>
          </cell>
        </row>
        <row r="19">
          <cell r="F19">
            <v>47461.904000000002</v>
          </cell>
        </row>
        <row r="25">
          <cell r="F25">
            <v>2537</v>
          </cell>
        </row>
      </sheetData>
      <sheetData sheetId="44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5">
          <cell r="F15">
            <v>42641.52</v>
          </cell>
        </row>
        <row r="16">
          <cell r="F16">
            <v>738.67200000000003</v>
          </cell>
        </row>
        <row r="17">
          <cell r="F17">
            <v>503.64</v>
          </cell>
        </row>
        <row r="18">
          <cell r="F18">
            <v>2283.1680000000001</v>
          </cell>
        </row>
        <row r="19">
          <cell r="F19">
            <v>46166.999999999993</v>
          </cell>
        </row>
        <row r="25">
          <cell r="F25">
            <v>37993</v>
          </cell>
        </row>
      </sheetData>
      <sheetData sheetId="45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5">
          <cell r="F15">
            <v>42641.52</v>
          </cell>
        </row>
        <row r="16">
          <cell r="F16">
            <v>604.36799999999994</v>
          </cell>
        </row>
        <row r="17">
          <cell r="F17">
            <v>402.91199999999998</v>
          </cell>
        </row>
        <row r="18">
          <cell r="F18">
            <v>1309.4639999999999</v>
          </cell>
        </row>
        <row r="19">
          <cell r="F19">
            <v>44958.263999999996</v>
          </cell>
        </row>
        <row r="26">
          <cell r="F26">
            <v>43865</v>
          </cell>
        </row>
      </sheetData>
      <sheetData sheetId="46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5">
          <cell r="F15">
            <v>42641.52</v>
          </cell>
        </row>
        <row r="16">
          <cell r="F16">
            <v>470.06400000000002</v>
          </cell>
        </row>
        <row r="17">
          <cell r="F17">
            <v>302.18399999999997</v>
          </cell>
        </row>
        <row r="18">
          <cell r="F18">
            <v>1108.008</v>
          </cell>
        </row>
        <row r="19">
          <cell r="F19">
            <v>44521.775999999998</v>
          </cell>
        </row>
        <row r="27">
          <cell r="F27">
            <v>190630</v>
          </cell>
        </row>
      </sheetData>
      <sheetData sheetId="47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5">
          <cell r="F15">
            <v>42641.52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2786.578</v>
          </cell>
        </row>
        <row r="19">
          <cell r="F19">
            <v>45428.097999999998</v>
          </cell>
        </row>
        <row r="27">
          <cell r="F27">
            <v>14389</v>
          </cell>
        </row>
      </sheetData>
      <sheetData sheetId="48">
        <row r="9">
          <cell r="F9">
            <v>13195.368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5">
          <cell r="F15">
            <v>42641.52</v>
          </cell>
        </row>
        <row r="16">
          <cell r="F16">
            <v>537.21600000000001</v>
          </cell>
        </row>
        <row r="17">
          <cell r="F17">
            <v>369.33600000000001</v>
          </cell>
        </row>
        <row r="18">
          <cell r="F18">
            <v>973.70399999999995</v>
          </cell>
        </row>
        <row r="19">
          <cell r="F19">
            <v>44521.775999999998</v>
          </cell>
        </row>
        <row r="25">
          <cell r="F25">
            <v>7909</v>
          </cell>
        </row>
        <row r="29">
          <cell r="F29">
            <v>310717</v>
          </cell>
        </row>
      </sheetData>
      <sheetData sheetId="49">
        <row r="9">
          <cell r="F9">
            <v>13195.688</v>
          </cell>
        </row>
        <row r="10">
          <cell r="F10">
            <v>7621.7519999999995</v>
          </cell>
        </row>
        <row r="11">
          <cell r="F11">
            <v>8461.152</v>
          </cell>
        </row>
        <row r="12">
          <cell r="F12">
            <v>13061.064</v>
          </cell>
        </row>
        <row r="13">
          <cell r="F13">
            <v>302.18399999999997</v>
          </cell>
        </row>
        <row r="15">
          <cell r="F15">
            <v>42641.84</v>
          </cell>
        </row>
        <row r="16">
          <cell r="F16">
            <v>3290.53</v>
          </cell>
        </row>
        <row r="17">
          <cell r="F17">
            <v>2115.4699999999998</v>
          </cell>
        </row>
        <row r="18">
          <cell r="F18">
            <v>3189.69</v>
          </cell>
        </row>
        <row r="19">
          <cell r="F19">
            <v>51237.53</v>
          </cell>
        </row>
        <row r="24">
          <cell r="F24">
            <v>3214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workbookViewId="0">
      <selection activeCell="L6" sqref="L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bestFit="1" customWidth="1"/>
  </cols>
  <sheetData>
    <row r="1" spans="1:13" ht="33" customHeight="1" x14ac:dyDescent="0.3">
      <c r="A1" s="1" t="s">
        <v>76</v>
      </c>
      <c r="B1" s="1"/>
      <c r="C1" s="1"/>
      <c r="D1" s="1"/>
      <c r="E1" s="1"/>
      <c r="F1" s="1"/>
      <c r="G1" s="1"/>
      <c r="H1" s="1"/>
      <c r="I1" s="1"/>
    </row>
    <row r="3" spans="1:13" ht="110.25" customHeight="1" x14ac:dyDescent="0.3">
      <c r="A3" s="2" t="s">
        <v>0</v>
      </c>
      <c r="B3" s="2" t="s">
        <v>1</v>
      </c>
      <c r="C3" s="3" t="s">
        <v>2</v>
      </c>
      <c r="D3" s="4"/>
      <c r="E3" s="2" t="s">
        <v>3</v>
      </c>
      <c r="F3" s="2" t="s">
        <v>4</v>
      </c>
    </row>
    <row r="4" spans="1:13" ht="15" customHeight="1" x14ac:dyDescent="0.3">
      <c r="A4" s="5" t="s">
        <v>5</v>
      </c>
      <c r="B4" s="6"/>
      <c r="C4" s="6"/>
      <c r="D4" s="6"/>
      <c r="E4" s="6"/>
      <c r="F4" s="7"/>
    </row>
    <row r="5" spans="1:13" ht="139.5" customHeight="1" x14ac:dyDescent="0.3">
      <c r="A5" s="8" t="s">
        <v>6</v>
      </c>
      <c r="B5" s="9" t="s">
        <v>7</v>
      </c>
      <c r="C5" s="10" t="s">
        <v>8</v>
      </c>
      <c r="D5" s="11"/>
      <c r="E5" s="12" t="s">
        <v>9</v>
      </c>
      <c r="F5" s="13">
        <f>'[1]янв 2019'!F9+'[1]фев 2019'!F9+'[1]март 2019'!F9+'[1]апр 2019'!F9+'[1]май 2019'!F9+'[1]июнь 2019'!F9+'[1]июль 2019'!F9+'[1]авг 2019'!F9+'[1]сент 2019'!F9+'[1]окт 2019'!F9+'[1]нояб 2019'!F9+'[1]дек 2019'!F9</f>
        <v>153476.21600000001</v>
      </c>
      <c r="K5" s="14"/>
    </row>
    <row r="6" spans="1:13" ht="93" customHeight="1" x14ac:dyDescent="0.3">
      <c r="A6" s="15" t="s">
        <v>10</v>
      </c>
      <c r="B6" s="9" t="s">
        <v>7</v>
      </c>
      <c r="C6" s="10" t="s">
        <v>8</v>
      </c>
      <c r="D6" s="11"/>
      <c r="E6" s="12" t="s">
        <v>11</v>
      </c>
      <c r="F6" s="16">
        <f>'[1]янв 2019'!F10+'[1]фев 2019'!F10+'[1]март 2019'!F10+'[1]апр 2019'!F10+'[1]май 2019'!F10+'[1]июнь 2019'!F10+'[1]июль 2019'!F10+'[1]авг 2019'!F10+'[1]сент 2019'!F10+'[1]окт 2019'!F10+'[1]нояб 2019'!F10+'[1]дек 2019'!F10</f>
        <v>88774.943999999974</v>
      </c>
      <c r="K6" s="14"/>
      <c r="L6" s="14"/>
    </row>
    <row r="7" spans="1:13" ht="96" customHeight="1" x14ac:dyDescent="0.3">
      <c r="A7" s="15" t="s">
        <v>12</v>
      </c>
      <c r="B7" s="9" t="s">
        <v>13</v>
      </c>
      <c r="C7" s="10" t="s">
        <v>8</v>
      </c>
      <c r="D7" s="11"/>
      <c r="E7" s="12" t="s">
        <v>14</v>
      </c>
      <c r="F7" s="17">
        <f>'[1]янв 2019'!F11+'[1]фев 2019'!F11+'[1]март 2019'!F11+'[1]апр 2019'!F11+'[1]май 2019'!F11+'[1]июнь 2019'!F11+'[1]июль 2019'!F11+'[1]авг 2019'!F11+'[1]сент 2019'!F11+'[1]окт 2019'!F11+'[1]нояб 2019'!F11+'[1]дек 2019'!F11</f>
        <v>96833.184000000008</v>
      </c>
      <c r="L7" s="14"/>
    </row>
    <row r="8" spans="1:13" ht="86.4" x14ac:dyDescent="0.3">
      <c r="A8" s="15" t="s">
        <v>15</v>
      </c>
      <c r="B8" s="18" t="s">
        <v>16</v>
      </c>
      <c r="C8" s="10" t="s">
        <v>8</v>
      </c>
      <c r="D8" s="11"/>
      <c r="E8" s="19" t="s">
        <v>17</v>
      </c>
      <c r="F8" s="20">
        <f>'[1]янв 2019'!F12+'[1]фев 2019'!F12+'[1]март 2019'!F12+'[1]апр 2019'!F12+'[1]май 2019'!F12+'[1]июнь 2019'!F12+'[1]июль 2019'!F12+'[1]авг 2019'!F12+'[1]сент 2019'!F12+'[1]окт 2019'!F12+'[1]нояб 2019'!F12+'[1]дек 2019'!F12</f>
        <v>149513.92800000001</v>
      </c>
      <c r="L8" s="14"/>
    </row>
    <row r="9" spans="1:13" ht="28.8" x14ac:dyDescent="0.3">
      <c r="A9" s="8" t="s">
        <v>18</v>
      </c>
      <c r="B9" s="21" t="s">
        <v>19</v>
      </c>
      <c r="C9" s="10" t="s">
        <v>8</v>
      </c>
      <c r="D9" s="11"/>
      <c r="E9" s="13">
        <v>0.09</v>
      </c>
      <c r="F9" s="13">
        <f>'[1]янв 2019'!F13+'[1]фев 2019'!F13+'[1]март 2019'!F13+'[1]апр 2019'!F13+'[1]май 2019'!F13+'[1]июнь 2019'!F13+'[1]июль 2019'!F13+'[1]авг 2019'!F13+'[1]сент 2019'!F13+'[1]окт 2019'!F13+'[1]нояб 2019'!F13+'[1]дек 2019'!F13</f>
        <v>3626.2080000000005</v>
      </c>
      <c r="L9" s="14"/>
    </row>
    <row r="10" spans="1:13" ht="58.5" customHeight="1" x14ac:dyDescent="0.3">
      <c r="A10" s="15" t="s">
        <v>20</v>
      </c>
      <c r="B10" s="22" t="s">
        <v>21</v>
      </c>
      <c r="C10" s="10" t="s">
        <v>22</v>
      </c>
      <c r="D10" s="11"/>
      <c r="E10" s="13">
        <v>0.05</v>
      </c>
      <c r="F10" s="13">
        <v>2000</v>
      </c>
      <c r="L10" s="14"/>
    </row>
    <row r="11" spans="1:13" ht="17.25" customHeight="1" x14ac:dyDescent="0.3">
      <c r="A11" s="23" t="s">
        <v>23</v>
      </c>
      <c r="B11" s="24"/>
      <c r="C11" s="25"/>
      <c r="D11" s="26"/>
      <c r="E11" s="27"/>
      <c r="F11" s="27">
        <f>F5+F6+F7+F8+F9+F10</f>
        <v>494224.48</v>
      </c>
      <c r="L11" s="14">
        <f>'[1]янв 2019'!F14+'[1]фев 2019'!F14+'[1]март 2019'!F14+'[1]апр 2019'!F14+'[1]май 2019'!F14+'[1]июнь 2019'!F15+'[1]июль 2019'!F15+'[1]авг 2019'!F15+'[1]сент 2019'!F15+'[1]окт 2019'!F15+'[1]нояб 2019'!F15+'[1]дек 2019'!F15</f>
        <v>494224.4800000001</v>
      </c>
    </row>
    <row r="12" spans="1:13" ht="15" customHeight="1" x14ac:dyDescent="0.3">
      <c r="A12" s="8" t="s">
        <v>24</v>
      </c>
      <c r="B12" s="21" t="s">
        <v>19</v>
      </c>
      <c r="C12" s="10" t="s">
        <v>22</v>
      </c>
      <c r="D12" s="11"/>
      <c r="E12" s="28">
        <v>0.27</v>
      </c>
      <c r="F12" s="28">
        <f>'[1]янв 2019'!F15+'[1]фев 2019'!F15+'[1]март 2019'!F15+'[1]апр 2019'!F15+'[1]май 2019'!F15+'[1]июнь 2019'!F16+'[1]июль 2019'!F16+'[1]авг 2019'!F16+'[1]сент 2019'!F16+'[1]окт 2019'!F16+'[1]нояб 2019'!F16+'[1]дек 2019'!F16</f>
        <v>10744.402000000002</v>
      </c>
      <c r="L12">
        <f>F12/3357.6/12</f>
        <v>0.26666870185052821</v>
      </c>
    </row>
    <row r="13" spans="1:13" ht="15" customHeight="1" x14ac:dyDescent="0.3">
      <c r="A13" s="8" t="s">
        <v>25</v>
      </c>
      <c r="B13" s="21" t="s">
        <v>19</v>
      </c>
      <c r="C13" s="10" t="s">
        <v>22</v>
      </c>
      <c r="D13" s="11"/>
      <c r="E13" s="13">
        <v>0.17</v>
      </c>
      <c r="F13" s="13">
        <f>'[1]янв 2019'!F16+'[1]фев 2019'!F16+'[1]март 2019'!F16+'[1]апр 2019'!F16+'[1]май 2019'!F16+'[1]июнь 2019'!F17+'[1]июль 2019'!F17+'[1]авг 2019'!F17+'[1]сент 2019'!F17+'[1]окт 2019'!F17+'[1]нояб 2019'!F17+'[1]дек 2019'!F17</f>
        <v>6950.4139999999989</v>
      </c>
      <c r="L13">
        <f>F13/3357.6/12</f>
        <v>0.17250451711539985</v>
      </c>
    </row>
    <row r="14" spans="1:13" ht="15" customHeight="1" x14ac:dyDescent="0.3">
      <c r="A14" s="8" t="s">
        <v>26</v>
      </c>
      <c r="B14" s="21" t="s">
        <v>19</v>
      </c>
      <c r="C14" s="10" t="s">
        <v>22</v>
      </c>
      <c r="D14" s="11"/>
      <c r="E14" s="28">
        <v>0.56999999999999995</v>
      </c>
      <c r="F14" s="28">
        <f>'[1]янв 2019'!F17+'[1]фев 2019'!F17+'[1]март 2019'!F17+'[1]апр 2019'!F17+'[1]май 2019'!F17+'[1]июнь 2019'!F18+'[1]июль 2019'!F18+'[1]авг 2019'!F18+'[1]сент 2019'!F18+'[1]окт 2019'!F18+'[1]нояб 2019'!F18+'[1]дек 2019'!F18</f>
        <v>23133.604000000003</v>
      </c>
      <c r="L14">
        <f>F14/3357.6/12</f>
        <v>0.57416021364466696</v>
      </c>
    </row>
    <row r="15" spans="1:13" ht="15.75" customHeight="1" x14ac:dyDescent="0.3">
      <c r="A15" s="8"/>
      <c r="B15" s="18"/>
      <c r="C15" s="10"/>
      <c r="D15" s="11"/>
      <c r="E15" s="29"/>
      <c r="F15" s="13"/>
      <c r="L15" s="14"/>
      <c r="M15" s="14"/>
    </row>
    <row r="16" spans="1:13" ht="15.75" customHeight="1" x14ac:dyDescent="0.3">
      <c r="A16" s="30" t="s">
        <v>27</v>
      </c>
      <c r="B16" s="31"/>
      <c r="C16" s="31"/>
      <c r="D16" s="32"/>
      <c r="E16" s="33"/>
      <c r="F16" s="34">
        <f>F11+F12+F13+F14</f>
        <v>535052.9</v>
      </c>
      <c r="L16" s="14">
        <f>'[1]янв 2019'!F18+'[1]фев 2019'!F18+'[1]март 2019'!F18+'[1]апр 2019'!F18+'[1]май 2019'!F18+'[1]июнь 2019'!F19+'[1]июль 2019'!F19+'[1]авг 2019'!F19+'[1]сент 2019'!F19+'[1]окт 2019'!F19+'[1]нояб 2019'!F19+'[1]дек 2019'!F19</f>
        <v>535052.9</v>
      </c>
    </row>
    <row r="17" spans="1:6" x14ac:dyDescent="0.3">
      <c r="A17" s="35" t="s">
        <v>28</v>
      </c>
      <c r="B17" s="35"/>
      <c r="C17" s="35"/>
      <c r="D17" s="35"/>
      <c r="E17" s="35"/>
      <c r="F17" s="35"/>
    </row>
    <row r="18" spans="1:6" ht="110.4" x14ac:dyDescent="0.3">
      <c r="A18" s="2" t="s">
        <v>0</v>
      </c>
      <c r="B18" s="2" t="s">
        <v>1</v>
      </c>
      <c r="C18" s="18" t="s">
        <v>2</v>
      </c>
      <c r="D18" s="12" t="s">
        <v>29</v>
      </c>
      <c r="E18" s="2" t="s">
        <v>3</v>
      </c>
      <c r="F18" s="2" t="s">
        <v>4</v>
      </c>
    </row>
    <row r="19" spans="1:6" ht="72" x14ac:dyDescent="0.3">
      <c r="A19" s="36" t="s">
        <v>30</v>
      </c>
      <c r="B19" s="37" t="s">
        <v>31</v>
      </c>
      <c r="C19" s="18" t="s">
        <v>32</v>
      </c>
      <c r="D19" s="18">
        <v>1</v>
      </c>
      <c r="E19" s="20">
        <f>F19/D19</f>
        <v>9318</v>
      </c>
      <c r="F19" s="20">
        <v>9318</v>
      </c>
    </row>
    <row r="20" spans="1:6" ht="28.8" x14ac:dyDescent="0.3">
      <c r="A20" s="36" t="s">
        <v>33</v>
      </c>
      <c r="B20" s="37" t="s">
        <v>31</v>
      </c>
      <c r="C20" s="18" t="s">
        <v>32</v>
      </c>
      <c r="D20" s="18">
        <v>1</v>
      </c>
      <c r="E20" s="20">
        <f>F20/D20</f>
        <v>440</v>
      </c>
      <c r="F20" s="20">
        <v>440</v>
      </c>
    </row>
    <row r="21" spans="1:6" ht="59.25" customHeight="1" x14ac:dyDescent="0.3">
      <c r="A21" s="36" t="s">
        <v>34</v>
      </c>
      <c r="B21" s="37" t="s">
        <v>35</v>
      </c>
      <c r="C21" s="18" t="s">
        <v>36</v>
      </c>
      <c r="D21" s="18">
        <v>0.5</v>
      </c>
      <c r="E21" s="20">
        <v>1210</v>
      </c>
      <c r="F21" s="20">
        <v>605</v>
      </c>
    </row>
    <row r="22" spans="1:6" ht="60" customHeight="1" x14ac:dyDescent="0.3">
      <c r="A22" s="38" t="s">
        <v>37</v>
      </c>
      <c r="B22" s="37" t="s">
        <v>35</v>
      </c>
      <c r="C22" s="18" t="s">
        <v>36</v>
      </c>
      <c r="D22" s="18">
        <v>0.75</v>
      </c>
      <c r="E22" s="20">
        <v>1925</v>
      </c>
      <c r="F22" s="20">
        <v>1444</v>
      </c>
    </row>
    <row r="23" spans="1:6" ht="57.6" x14ac:dyDescent="0.3">
      <c r="A23" s="36" t="s">
        <v>38</v>
      </c>
      <c r="B23" s="37" t="s">
        <v>39</v>
      </c>
      <c r="C23" s="18" t="s">
        <v>36</v>
      </c>
      <c r="D23" s="18">
        <v>0.25</v>
      </c>
      <c r="E23" s="20">
        <v>1210</v>
      </c>
      <c r="F23" s="20">
        <v>303</v>
      </c>
    </row>
    <row r="24" spans="1:6" ht="28.8" x14ac:dyDescent="0.3">
      <c r="A24" s="38" t="s">
        <v>40</v>
      </c>
      <c r="B24" s="37" t="s">
        <v>39</v>
      </c>
      <c r="C24" s="18" t="s">
        <v>32</v>
      </c>
      <c r="D24" s="18">
        <v>1</v>
      </c>
      <c r="E24" s="20">
        <v>440</v>
      </c>
      <c r="F24" s="20">
        <v>440</v>
      </c>
    </row>
    <row r="25" spans="1:6" ht="43.2" x14ac:dyDescent="0.3">
      <c r="A25" s="36" t="s">
        <v>41</v>
      </c>
      <c r="B25" s="37" t="s">
        <v>42</v>
      </c>
      <c r="C25" s="18" t="s">
        <v>43</v>
      </c>
      <c r="D25" s="18">
        <v>415</v>
      </c>
      <c r="E25" s="20">
        <f>F25/D25</f>
        <v>272.94939759036146</v>
      </c>
      <c r="F25" s="20">
        <v>113274</v>
      </c>
    </row>
    <row r="26" spans="1:6" ht="43.2" x14ac:dyDescent="0.3">
      <c r="A26" s="38" t="s">
        <v>44</v>
      </c>
      <c r="B26" s="37" t="s">
        <v>42</v>
      </c>
      <c r="C26" s="18" t="s">
        <v>32</v>
      </c>
      <c r="D26" s="18">
        <v>1</v>
      </c>
      <c r="E26" s="20">
        <f>F26/D26</f>
        <v>605</v>
      </c>
      <c r="F26" s="20">
        <v>605</v>
      </c>
    </row>
    <row r="27" spans="1:6" ht="100.8" x14ac:dyDescent="0.3">
      <c r="A27" s="36" t="s">
        <v>45</v>
      </c>
      <c r="B27" s="37" t="s">
        <v>46</v>
      </c>
      <c r="C27" s="18" t="s">
        <v>47</v>
      </c>
      <c r="D27" s="18">
        <v>2.5</v>
      </c>
      <c r="E27" s="20">
        <v>1014.8</v>
      </c>
      <c r="F27" s="20">
        <v>2537</v>
      </c>
    </row>
    <row r="28" spans="1:6" ht="72" x14ac:dyDescent="0.3">
      <c r="A28" s="36" t="s">
        <v>48</v>
      </c>
      <c r="B28" s="37" t="s">
        <v>49</v>
      </c>
      <c r="C28" s="18" t="s">
        <v>32</v>
      </c>
      <c r="D28" s="18">
        <v>14</v>
      </c>
      <c r="E28" s="20">
        <f t="shared" ref="E28:E44" si="0">F28/D28</f>
        <v>2297.0714285714284</v>
      </c>
      <c r="F28" s="20">
        <v>32159</v>
      </c>
    </row>
    <row r="29" spans="1:6" ht="57.6" x14ac:dyDescent="0.3">
      <c r="A29" s="38" t="s">
        <v>50</v>
      </c>
      <c r="B29" s="37" t="s">
        <v>49</v>
      </c>
      <c r="C29" s="18" t="s">
        <v>32</v>
      </c>
      <c r="D29" s="18">
        <v>1</v>
      </c>
      <c r="E29" s="20">
        <f t="shared" si="0"/>
        <v>5834</v>
      </c>
      <c r="F29" s="20">
        <v>5834</v>
      </c>
    </row>
    <row r="30" spans="1:6" ht="89.25" customHeight="1" x14ac:dyDescent="0.3">
      <c r="A30" s="36" t="s">
        <v>51</v>
      </c>
      <c r="B30" s="37" t="s">
        <v>52</v>
      </c>
      <c r="C30" s="18" t="s">
        <v>47</v>
      </c>
      <c r="D30" s="18">
        <v>0.86</v>
      </c>
      <c r="E30" s="20">
        <f t="shared" si="0"/>
        <v>7537.2093023255811</v>
      </c>
      <c r="F30" s="20">
        <v>6482</v>
      </c>
    </row>
    <row r="31" spans="1:6" ht="91.5" customHeight="1" x14ac:dyDescent="0.3">
      <c r="A31" s="38" t="s">
        <v>53</v>
      </c>
      <c r="B31" s="37" t="s">
        <v>52</v>
      </c>
      <c r="C31" s="18" t="s">
        <v>43</v>
      </c>
      <c r="D31" s="18">
        <v>5</v>
      </c>
      <c r="E31" s="20">
        <f t="shared" si="0"/>
        <v>412.8</v>
      </c>
      <c r="F31" s="20">
        <v>2064</v>
      </c>
    </row>
    <row r="32" spans="1:6" ht="43.2" x14ac:dyDescent="0.3">
      <c r="A32" s="36" t="s">
        <v>54</v>
      </c>
      <c r="B32" s="37" t="s">
        <v>52</v>
      </c>
      <c r="C32" s="18" t="s">
        <v>55</v>
      </c>
      <c r="D32" s="18">
        <v>2.5</v>
      </c>
      <c r="E32" s="20">
        <f t="shared" si="0"/>
        <v>1264</v>
      </c>
      <c r="F32" s="20">
        <v>3160</v>
      </c>
    </row>
    <row r="33" spans="1:12" ht="86.4" x14ac:dyDescent="0.3">
      <c r="A33" s="36" t="s">
        <v>56</v>
      </c>
      <c r="B33" s="37" t="s">
        <v>52</v>
      </c>
      <c r="C33" s="18" t="s">
        <v>32</v>
      </c>
      <c r="D33" s="18">
        <v>14</v>
      </c>
      <c r="E33" s="20">
        <f t="shared" si="0"/>
        <v>2297.0714285714284</v>
      </c>
      <c r="F33" s="20">
        <v>32159</v>
      </c>
    </row>
    <row r="34" spans="1:12" ht="61.5" customHeight="1" x14ac:dyDescent="0.3">
      <c r="A34" s="36" t="s">
        <v>57</v>
      </c>
      <c r="B34" s="37" t="s">
        <v>58</v>
      </c>
      <c r="C34" s="18" t="s">
        <v>32</v>
      </c>
      <c r="D34" s="18">
        <v>8</v>
      </c>
      <c r="E34" s="20">
        <f t="shared" si="0"/>
        <v>3946.875</v>
      </c>
      <c r="F34" s="20">
        <v>31575</v>
      </c>
    </row>
    <row r="35" spans="1:12" ht="59.25" customHeight="1" x14ac:dyDescent="0.3">
      <c r="A35" s="38" t="s">
        <v>59</v>
      </c>
      <c r="B35" s="37" t="s">
        <v>58</v>
      </c>
      <c r="C35" s="18" t="s">
        <v>43</v>
      </c>
      <c r="D35" s="18">
        <v>21</v>
      </c>
      <c r="E35" s="20">
        <f t="shared" si="0"/>
        <v>506.90476190476193</v>
      </c>
      <c r="F35" s="20">
        <v>10645</v>
      </c>
    </row>
    <row r="36" spans="1:12" ht="28.8" x14ac:dyDescent="0.3">
      <c r="A36" s="36" t="s">
        <v>60</v>
      </c>
      <c r="B36" s="37" t="s">
        <v>58</v>
      </c>
      <c r="C36" s="18" t="s">
        <v>43</v>
      </c>
      <c r="D36" s="18">
        <v>2.56</v>
      </c>
      <c r="E36" s="20">
        <f t="shared" si="0"/>
        <v>2679.6875</v>
      </c>
      <c r="F36" s="20">
        <v>6860</v>
      </c>
    </row>
    <row r="37" spans="1:12" ht="51.75" customHeight="1" x14ac:dyDescent="0.3">
      <c r="A37" s="36" t="s">
        <v>61</v>
      </c>
      <c r="B37" s="37" t="s">
        <v>58</v>
      </c>
      <c r="C37" s="18" t="s">
        <v>32</v>
      </c>
      <c r="D37" s="18">
        <v>114</v>
      </c>
      <c r="E37" s="20">
        <f t="shared" si="0"/>
        <v>1210.7894736842106</v>
      </c>
      <c r="F37" s="20">
        <v>138030</v>
      </c>
    </row>
    <row r="38" spans="1:12" ht="72" x14ac:dyDescent="0.3">
      <c r="A38" s="36" t="s">
        <v>62</v>
      </c>
      <c r="B38" s="37" t="s">
        <v>49</v>
      </c>
      <c r="C38" s="18" t="s">
        <v>32</v>
      </c>
      <c r="D38" s="18">
        <v>1</v>
      </c>
      <c r="E38" s="20">
        <f t="shared" si="0"/>
        <v>3520</v>
      </c>
      <c r="F38" s="20">
        <v>3520</v>
      </c>
    </row>
    <row r="39" spans="1:12" ht="62.25" customHeight="1" x14ac:dyDescent="0.3">
      <c r="A39" s="36" t="s">
        <v>63</v>
      </c>
      <c r="B39" s="37" t="s">
        <v>64</v>
      </c>
      <c r="C39" s="18" t="s">
        <v>32</v>
      </c>
      <c r="D39" s="18">
        <v>1</v>
      </c>
      <c r="E39" s="20">
        <f t="shared" si="0"/>
        <v>1807</v>
      </c>
      <c r="F39" s="20">
        <v>1807</v>
      </c>
    </row>
    <row r="40" spans="1:12" ht="58.5" customHeight="1" x14ac:dyDescent="0.3">
      <c r="A40" s="38" t="s">
        <v>65</v>
      </c>
      <c r="B40" s="37" t="s">
        <v>64</v>
      </c>
      <c r="C40" s="18" t="s">
        <v>32</v>
      </c>
      <c r="D40" s="18">
        <v>1</v>
      </c>
      <c r="E40" s="20">
        <f t="shared" si="0"/>
        <v>12142</v>
      </c>
      <c r="F40" s="20">
        <v>12142</v>
      </c>
    </row>
    <row r="41" spans="1:12" ht="50.25" customHeight="1" x14ac:dyDescent="0.3">
      <c r="A41" s="36" t="s">
        <v>66</v>
      </c>
      <c r="B41" s="37" t="s">
        <v>64</v>
      </c>
      <c r="C41" s="18" t="s">
        <v>32</v>
      </c>
      <c r="D41" s="18">
        <v>1</v>
      </c>
      <c r="E41" s="20">
        <f t="shared" si="0"/>
        <v>440</v>
      </c>
      <c r="F41" s="20">
        <v>440</v>
      </c>
    </row>
    <row r="42" spans="1:12" ht="48" customHeight="1" x14ac:dyDescent="0.3">
      <c r="A42" s="36" t="s">
        <v>67</v>
      </c>
      <c r="B42" s="37" t="s">
        <v>68</v>
      </c>
      <c r="C42" s="18" t="s">
        <v>32</v>
      </c>
      <c r="D42" s="18">
        <v>1</v>
      </c>
      <c r="E42" s="20">
        <f t="shared" si="0"/>
        <v>1375</v>
      </c>
      <c r="F42" s="20">
        <v>1375</v>
      </c>
    </row>
    <row r="43" spans="1:12" ht="63" customHeight="1" x14ac:dyDescent="0.3">
      <c r="A43" s="39" t="s">
        <v>69</v>
      </c>
      <c r="B43" s="37" t="s">
        <v>68</v>
      </c>
      <c r="C43" s="18" t="s">
        <v>47</v>
      </c>
      <c r="D43" s="18">
        <v>6</v>
      </c>
      <c r="E43" s="20">
        <f t="shared" si="0"/>
        <v>1089</v>
      </c>
      <c r="F43" s="20">
        <v>6534</v>
      </c>
    </row>
    <row r="44" spans="1:12" ht="46.5" customHeight="1" x14ac:dyDescent="0.3">
      <c r="A44" s="36" t="s">
        <v>70</v>
      </c>
      <c r="B44" s="37" t="s">
        <v>71</v>
      </c>
      <c r="C44" s="18" t="s">
        <v>55</v>
      </c>
      <c r="D44" s="18">
        <v>2</v>
      </c>
      <c r="E44" s="20">
        <f t="shared" si="0"/>
        <v>1607</v>
      </c>
      <c r="F44" s="20">
        <v>3214</v>
      </c>
    </row>
    <row r="45" spans="1:12" x14ac:dyDescent="0.3">
      <c r="A45" s="40" t="s">
        <v>72</v>
      </c>
      <c r="B45" s="41"/>
      <c r="C45" s="41"/>
      <c r="D45" s="41"/>
      <c r="E45" s="42"/>
      <c r="F45" s="42">
        <f>F19+F20+F21+F22+F23+F24+F25+F26+F27+F28+F29+F30+F31+F32+F33+F34+F35+F36+F37+F38+F39+F40+F41+F42+F43+F44</f>
        <v>426966</v>
      </c>
      <c r="L45" s="14">
        <f>'[1]янв 2019'!F24+'[1]фев 2019'!F24+'[1]март 2019'!F24+'[1]апр 2019'!F24+'[1]май 2019'!F24+'[1]июнь 2019'!F25+'[1]июль 2019'!F25+'[1]авг 2019'!F26+'[1]сент 2019'!F27+'[1]окт 2019'!F27+'[1]нояб 2019'!F25+'[1]дек 2019'!F24</f>
        <v>426966</v>
      </c>
    </row>
    <row r="46" spans="1:12" ht="16.5" customHeight="1" x14ac:dyDescent="0.3">
      <c r="A46" s="43" t="s">
        <v>73</v>
      </c>
      <c r="B46" s="44"/>
      <c r="C46" s="44"/>
      <c r="D46" s="44"/>
      <c r="E46" s="44"/>
      <c r="F46" s="45"/>
      <c r="K46" s="14"/>
      <c r="L46" s="14"/>
    </row>
    <row r="47" spans="1:12" ht="100.5" customHeight="1" x14ac:dyDescent="0.3">
      <c r="A47" s="2" t="s">
        <v>0</v>
      </c>
      <c r="B47" s="2" t="s">
        <v>1</v>
      </c>
      <c r="C47" s="18" t="s">
        <v>2</v>
      </c>
      <c r="D47" s="12" t="s">
        <v>29</v>
      </c>
      <c r="E47" s="2" t="s">
        <v>3</v>
      </c>
      <c r="F47" s="2" t="s">
        <v>4</v>
      </c>
    </row>
    <row r="48" spans="1:12" ht="86.4" x14ac:dyDescent="0.3">
      <c r="A48" s="36" t="s">
        <v>74</v>
      </c>
      <c r="B48" s="18" t="s">
        <v>68</v>
      </c>
      <c r="C48" s="18" t="s">
        <v>32</v>
      </c>
      <c r="D48" s="18">
        <v>16</v>
      </c>
      <c r="E48" s="18">
        <f>F48/D48</f>
        <v>19419.8125</v>
      </c>
      <c r="F48" s="18">
        <v>310717</v>
      </c>
    </row>
    <row r="49" spans="1:12" ht="31.5" customHeight="1" x14ac:dyDescent="0.3">
      <c r="A49" s="40" t="s">
        <v>75</v>
      </c>
      <c r="B49" s="41"/>
      <c r="C49" s="41"/>
      <c r="D49" s="41"/>
      <c r="E49" s="42"/>
      <c r="F49" s="42">
        <f>F48</f>
        <v>310717</v>
      </c>
      <c r="L49" s="14">
        <f>'[1]нояб 2019'!F29</f>
        <v>310717</v>
      </c>
    </row>
    <row r="50" spans="1:12" x14ac:dyDescent="0.3">
      <c r="A50" s="46"/>
      <c r="B50" s="46"/>
      <c r="C50" s="46"/>
      <c r="D50" s="46"/>
      <c r="E50" s="46"/>
      <c r="F50" s="46"/>
    </row>
    <row r="51" spans="1:12" x14ac:dyDescent="0.3">
      <c r="A51" s="47"/>
      <c r="B51" s="47"/>
      <c r="C51" s="47"/>
      <c r="D51" s="47"/>
      <c r="E51" s="47"/>
      <c r="F51" s="47"/>
    </row>
    <row r="52" spans="1:12" x14ac:dyDescent="0.3">
      <c r="A52" s="47"/>
      <c r="B52" s="47"/>
      <c r="C52" s="47"/>
      <c r="D52" s="47"/>
      <c r="E52" s="47"/>
      <c r="F52" s="47"/>
      <c r="L52" s="14"/>
    </row>
    <row r="53" spans="1:12" x14ac:dyDescent="0.3">
      <c r="A53" s="48"/>
      <c r="B53" s="48"/>
      <c r="C53" s="48"/>
      <c r="D53" s="48"/>
      <c r="E53" s="48"/>
      <c r="F53" s="48"/>
    </row>
    <row r="54" spans="1:12" x14ac:dyDescent="0.3">
      <c r="A54" s="46"/>
      <c r="B54" s="46"/>
      <c r="C54" s="46"/>
      <c r="D54" s="46"/>
      <c r="E54" s="46"/>
      <c r="F54" s="46"/>
    </row>
    <row r="55" spans="1:12" x14ac:dyDescent="0.3">
      <c r="A55" s="48"/>
      <c r="B55" s="48"/>
      <c r="C55" s="48"/>
      <c r="D55" s="48"/>
      <c r="E55" s="48"/>
      <c r="F55" s="48"/>
    </row>
    <row r="56" spans="1:12" x14ac:dyDescent="0.3">
      <c r="A56" s="48"/>
      <c r="B56" s="48"/>
      <c r="C56" s="48"/>
      <c r="D56" s="48"/>
      <c r="E56" s="48"/>
      <c r="F56" s="48"/>
    </row>
    <row r="57" spans="1:12" x14ac:dyDescent="0.3">
      <c r="A57" s="46"/>
      <c r="B57" s="46"/>
      <c r="C57" s="46"/>
      <c r="D57" s="46"/>
      <c r="E57" s="46"/>
      <c r="F57" s="46"/>
    </row>
    <row r="58" spans="1:12" x14ac:dyDescent="0.3">
      <c r="A58" s="48"/>
      <c r="B58" s="48"/>
      <c r="C58" s="48"/>
      <c r="D58" s="48"/>
      <c r="E58" s="48"/>
      <c r="F58" s="48"/>
    </row>
    <row r="59" spans="1:12" x14ac:dyDescent="0.3">
      <c r="A59" s="48"/>
      <c r="B59" s="48"/>
      <c r="C59" s="48"/>
      <c r="D59" s="48"/>
      <c r="E59" s="48"/>
      <c r="F59" s="48"/>
    </row>
  </sheetData>
  <mergeCells count="20">
    <mergeCell ref="A56:F56"/>
    <mergeCell ref="A58:F58"/>
    <mergeCell ref="A59:F59"/>
    <mergeCell ref="C14:D14"/>
    <mergeCell ref="C15:D15"/>
    <mergeCell ref="A17:F17"/>
    <mergeCell ref="A46:F46"/>
    <mergeCell ref="A53:F53"/>
    <mergeCell ref="A55:F55"/>
    <mergeCell ref="C7:D7"/>
    <mergeCell ref="C8:D8"/>
    <mergeCell ref="C9:D9"/>
    <mergeCell ref="C10:D10"/>
    <mergeCell ref="C12:D12"/>
    <mergeCell ref="C13:D13"/>
    <mergeCell ref="A1:I1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2020-05-13T09:40:36Z</dcterms:created>
  <dcterms:modified xsi:type="dcterms:W3CDTF">2020-05-13T09:41:44Z</dcterms:modified>
</cp:coreProperties>
</file>