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40" i="1" l="1"/>
  <c r="F40" i="1"/>
  <c r="E37" i="1"/>
  <c r="E36" i="1"/>
  <c r="E35" i="1"/>
  <c r="E34" i="1"/>
  <c r="E33" i="1"/>
  <c r="E32" i="1"/>
  <c r="E31" i="1"/>
  <c r="E30" i="1"/>
  <c r="E29" i="1"/>
  <c r="E28" i="1"/>
  <c r="E27" i="1"/>
  <c r="E24" i="1"/>
  <c r="E23" i="1"/>
  <c r="E22" i="1"/>
  <c r="E21" i="1"/>
  <c r="L18" i="1"/>
  <c r="L17" i="1"/>
  <c r="M17" i="1" s="1"/>
  <c r="F17" i="1"/>
  <c r="F16" i="1"/>
  <c r="L16" i="1" s="1"/>
  <c r="F15" i="1"/>
  <c r="L15" i="1" s="1"/>
  <c r="F14" i="1"/>
  <c r="L14" i="1" s="1"/>
  <c r="F13" i="1"/>
  <c r="F12" i="1"/>
  <c r="F10" i="1"/>
  <c r="F9" i="1"/>
  <c r="F8" i="1"/>
  <c r="F7" i="1"/>
  <c r="F6" i="1"/>
  <c r="F18" i="1" s="1"/>
  <c r="L11" i="1" l="1"/>
</calcChain>
</file>

<file path=xl/sharedStrings.xml><?xml version="1.0" encoding="utf-8"?>
<sst xmlns="http://schemas.openxmlformats.org/spreadsheetml/2006/main" count="109" uniqueCount="70">
  <si>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</si>
  <si>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</si>
  <si>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</si>
  <si>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</si>
  <si>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</si>
  <si>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- 3357,6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</si>
  <si>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</si>
  <si>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</si>
  <si>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</si>
  <si>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- 30.06.2018г - 3,57                    с 01.07.2018г - 31.12.2018г. - 3,64</t>
  </si>
  <si>
    <t>Аварийно-диспетчерская служба</t>
  </si>
  <si>
    <t>с 01.01.2018г - 30.06.2018г - 2,07                    с 01.07.2018г - 31.12.2018г. - 2,11</t>
  </si>
  <si>
    <t xml:space="preserve">Уборка лестничных клеток - 276,2 кв.м.                                         </t>
  </si>
  <si>
    <t xml:space="preserve">ежедневно    </t>
  </si>
  <si>
    <t>с 01.01.2018г - 30.06.2018г - 1,65                    с 01.07.2018г - 31.12.2018г. - 2,24</t>
  </si>
  <si>
    <t>Содержание придомовой территории 1 класса - 649 кв.м., газоны 1650 кв.м.</t>
  </si>
  <si>
    <t>6 раз в неделю</t>
  </si>
  <si>
    <t>с 01.01.2018г - 30.06.2018г - 2,53                    с 01.07.2018г - 31.12.2018г. - 3,46</t>
  </si>
  <si>
    <t>Дератизация подвального помещения</t>
  </si>
  <si>
    <t>ежемесячно</t>
  </si>
  <si>
    <t>Промывка и опрессовка системы отопления (29.05.2018г)</t>
  </si>
  <si>
    <t>1 раз перед началом отопительного сезона</t>
  </si>
  <si>
    <t>руб./ м2</t>
  </si>
  <si>
    <t>Замена лампочек,  предохранителей, вставок в подъездах</t>
  </si>
  <si>
    <t>Диспетчеризация Узла учета тепловой энергии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</si>
  <si>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</si>
  <si>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</si>
  <si>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</si>
  <si>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 xml:space="preserve">Сбор, вывоз  и  утилизация ( январь - апрель 2018г. )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</si>
  <si>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</si>
  <si>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</si>
  <si>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</si>
  <si>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</si>
  <si>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</si>
  <si>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БВД, ключи для ПЗУ - 23 шт (подъезд № 4)</t>
  </si>
  <si>
    <t>январь 2018г.</t>
  </si>
  <si>
    <t>шт</t>
  </si>
  <si>
    <t>Ключи для ПЗУ (дополнительно), (подъезд № 4)</t>
  </si>
  <si>
    <t>Февраль 2018г</t>
  </si>
  <si>
    <t>Замена аварийного участка стояка системы канализации диам. 100 мм в квартире № 32</t>
  </si>
  <si>
    <t>м.п.</t>
  </si>
  <si>
    <t>Замена аварийного участка стояка системы канализации диам. 100 мм кв. №№ 39,42,48</t>
  </si>
  <si>
    <t>март 2018г</t>
  </si>
  <si>
    <t>Очистка придомовой территории от снега и налелди спец. Техникой</t>
  </si>
  <si>
    <t>час</t>
  </si>
  <si>
    <t>Замена доводчика под. № 3</t>
  </si>
  <si>
    <t>Заделка межпанельных швов кв. № 2</t>
  </si>
  <si>
    <t>июнь 2018г</t>
  </si>
  <si>
    <t>Ремонт кровельного покрытия подъездных козырьков из наплавляемого рулонного материала в один слой подъезды №№ 1,2,3,4</t>
  </si>
  <si>
    <t>июль 2018г</t>
  </si>
  <si>
    <t>кв.м.</t>
  </si>
  <si>
    <t>Ремонт ж/бетонных ограждающих конструкций входа в подъезды №№ 1,2,3,4 с окраской фасадными красками</t>
  </si>
  <si>
    <t>Замена деревянных оконных блоков на стеклопакет на междуэтажной площадке 1-го этажа в  подъездах №№ 1,2,3,4</t>
  </si>
  <si>
    <t>август 2018г</t>
  </si>
  <si>
    <t>Замена запорной арматуры на стояках системы отопления в подвальном помещении по кв. №№ 54,58,62,66,70</t>
  </si>
  <si>
    <t>сентябрь 2018г</t>
  </si>
  <si>
    <t>Ремонт бетонных крылец (устранение осадки (уклона) крыльца подъезда № 4, зазора между ступенями, сколы ступеней подъезда № 3</t>
  </si>
  <si>
    <t>октябрь 2018г</t>
  </si>
  <si>
    <t>кв.м</t>
  </si>
  <si>
    <t>Обработка фасада универсальной проникающей гидроизоляцией по бетонным панелям кв. № 18</t>
  </si>
  <si>
    <t>Изготовление и установка металлических перил подъезд № 4</t>
  </si>
  <si>
    <t>ноябрь 2018г</t>
  </si>
  <si>
    <t xml:space="preserve">Замена доводчика подъезд № 1; </t>
  </si>
  <si>
    <t>Ремонт металлической двери подъезд № 3</t>
  </si>
  <si>
    <t>Замена доводчика, подъезд №№ 2,4</t>
  </si>
  <si>
    <t>декабрь 2018г</t>
  </si>
  <si>
    <t>Итого по ремонту:</t>
  </si>
  <si>
    <t>ОТЧЕТ</t>
  </si>
  <si>
    <t>о выполнении договора управления МКД № 7 по ул. Дружбы народов, г. Сортавала                         за период  01.01.2018г - 31.12.2018г</t>
  </si>
  <si>
    <t>Услуги по упралению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</si>
</sst>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44;&#1088;%20&#1085;&#1072;&#1088;&#1086;&#1076;&#1086;&#1074;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"/>
      <sheetName val="март 2017г"/>
      <sheetName val="апрель 2017г"/>
      <sheetName val="май 2017г"/>
      <sheetName val="июнь 2017г"/>
      <sheetName val="июль 2017г"/>
      <sheetName val="авг 2017"/>
      <sheetName val="сент 2017"/>
      <sheetName val="окт 2017г"/>
      <sheetName val="нояб 2017г"/>
      <sheetName val="дек 2017г"/>
      <sheetName val="2017"/>
      <sheetName val="янв 2018г"/>
      <sheetName val="фев 2018"/>
      <sheetName val="март 2018"/>
      <sheetName val="апр 2018г"/>
      <sheetName val="май 2018г"/>
      <sheetName val="июнь 2018г"/>
      <sheetName val="июль 2018"/>
      <sheetName val="авг 2018г"/>
      <sheetName val="сент 2018г"/>
      <sheetName val="окт 2018"/>
      <sheetName val="нояб 2018"/>
      <sheetName val="дек 2018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671.52</v>
          </cell>
        </row>
        <row r="17">
          <cell r="F17">
            <v>503.59</v>
          </cell>
        </row>
        <row r="18">
          <cell r="F18">
            <v>1309.44</v>
          </cell>
        </row>
        <row r="19">
          <cell r="F19">
            <v>12624.55</v>
          </cell>
        </row>
        <row r="20">
          <cell r="F20">
            <v>48920.131999999998</v>
          </cell>
        </row>
        <row r="25">
          <cell r="F25">
            <v>7632</v>
          </cell>
        </row>
      </sheetData>
      <sheetData sheetId="26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</v>
          </cell>
        </row>
        <row r="17">
          <cell r="F17">
            <v>503.59</v>
          </cell>
        </row>
        <row r="18">
          <cell r="F18">
            <v>1309.44</v>
          </cell>
        </row>
        <row r="19">
          <cell r="F19">
            <v>12624.55</v>
          </cell>
        </row>
        <row r="20">
          <cell r="F20">
            <v>48920.111999999994</v>
          </cell>
        </row>
        <row r="25">
          <cell r="F25">
            <v>5296</v>
          </cell>
        </row>
      </sheetData>
      <sheetData sheetId="27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</v>
          </cell>
        </row>
        <row r="17">
          <cell r="F17">
            <v>503.59</v>
          </cell>
        </row>
        <row r="18">
          <cell r="F18">
            <v>1309.44</v>
          </cell>
        </row>
        <row r="19">
          <cell r="F19">
            <v>12624.55</v>
          </cell>
        </row>
        <row r="20">
          <cell r="F20">
            <v>48920.111999999994</v>
          </cell>
        </row>
        <row r="26">
          <cell r="F26">
            <v>10123</v>
          </cell>
        </row>
      </sheetData>
      <sheetData sheetId="28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</v>
          </cell>
        </row>
        <row r="17">
          <cell r="F17">
            <v>503.59</v>
          </cell>
        </row>
        <row r="18">
          <cell r="F18">
            <v>1309.44</v>
          </cell>
        </row>
        <row r="19">
          <cell r="F19">
            <v>12624.55</v>
          </cell>
        </row>
        <row r="20">
          <cell r="F20">
            <v>48920.111999999994</v>
          </cell>
        </row>
        <row r="24">
          <cell r="F24">
            <v>0</v>
          </cell>
        </row>
      </sheetData>
      <sheetData sheetId="29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</v>
          </cell>
        </row>
        <row r="17">
          <cell r="F17">
            <v>503.57</v>
          </cell>
        </row>
        <row r="18">
          <cell r="F18">
            <v>1309.4000000000001</v>
          </cell>
        </row>
        <row r="20">
          <cell r="F20">
            <v>36295.502</v>
          </cell>
        </row>
        <row r="24">
          <cell r="F24">
            <v>0</v>
          </cell>
        </row>
      </sheetData>
      <sheetData sheetId="30">
        <row r="9">
          <cell r="F9">
            <v>11986.632</v>
          </cell>
        </row>
        <row r="10">
          <cell r="F10">
            <v>6950.2319999999991</v>
          </cell>
        </row>
        <row r="11">
          <cell r="F11">
            <v>5540.04</v>
          </cell>
        </row>
        <row r="12">
          <cell r="F12">
            <v>8494.7279999999992</v>
          </cell>
        </row>
        <row r="13">
          <cell r="F13">
            <v>369.33600000000001</v>
          </cell>
        </row>
        <row r="14">
          <cell r="F14">
            <v>201.45599999999999</v>
          </cell>
        </row>
        <row r="15">
          <cell r="F15">
            <v>268.608</v>
          </cell>
        </row>
        <row r="16">
          <cell r="F16">
            <v>671.5</v>
          </cell>
        </row>
        <row r="17">
          <cell r="F17">
            <v>503.57</v>
          </cell>
        </row>
        <row r="18">
          <cell r="F18">
            <v>1309.4000000000001</v>
          </cell>
        </row>
        <row r="20">
          <cell r="F20">
            <v>38295.502</v>
          </cell>
        </row>
        <row r="24">
          <cell r="F24">
            <v>4796</v>
          </cell>
        </row>
      </sheetData>
      <sheetData sheetId="31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1510.92</v>
          </cell>
        </row>
        <row r="17">
          <cell r="F17">
            <v>40257.624000000003</v>
          </cell>
        </row>
        <row r="22">
          <cell r="F22">
            <v>51717</v>
          </cell>
        </row>
      </sheetData>
      <sheetData sheetId="32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2216.0160000000001</v>
          </cell>
        </row>
        <row r="17">
          <cell r="F17">
            <v>40962.720000000008</v>
          </cell>
        </row>
        <row r="22">
          <cell r="F22">
            <v>32924</v>
          </cell>
        </row>
      </sheetData>
      <sheetData sheetId="33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671.52</v>
          </cell>
        </row>
        <row r="15">
          <cell r="F15">
            <v>436.488</v>
          </cell>
        </row>
        <row r="16">
          <cell r="F16">
            <v>1208.7359999999999</v>
          </cell>
        </row>
        <row r="17">
          <cell r="F17">
            <v>41063.447999999997</v>
          </cell>
        </row>
        <row r="22">
          <cell r="F22">
            <v>3393</v>
          </cell>
        </row>
      </sheetData>
      <sheetData sheetId="34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671.52</v>
          </cell>
        </row>
        <row r="15">
          <cell r="F15">
            <v>436.488</v>
          </cell>
        </row>
        <row r="16">
          <cell r="F16">
            <v>2954.6880000000001</v>
          </cell>
        </row>
        <row r="17">
          <cell r="F17">
            <v>42809.4</v>
          </cell>
        </row>
        <row r="22">
          <cell r="F22">
            <v>31346</v>
          </cell>
        </row>
      </sheetData>
      <sheetData sheetId="35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4599.9120000000003</v>
          </cell>
        </row>
        <row r="15">
          <cell r="F15">
            <v>2954.6880000000001</v>
          </cell>
        </row>
        <row r="16">
          <cell r="F16">
            <v>1410.192</v>
          </cell>
        </row>
        <row r="17">
          <cell r="F17">
            <v>47711.496000000014</v>
          </cell>
        </row>
        <row r="23">
          <cell r="F23">
            <v>8421</v>
          </cell>
        </row>
      </sheetData>
      <sheetData sheetId="36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671.26</v>
          </cell>
        </row>
        <row r="15">
          <cell r="F15">
            <v>503.66</v>
          </cell>
        </row>
        <row r="16">
          <cell r="F16">
            <v>1309</v>
          </cell>
        </row>
        <row r="17">
          <cell r="F17">
            <v>-1.49</v>
          </cell>
        </row>
        <row r="18">
          <cell r="F18">
            <v>41229.134000000013</v>
          </cell>
        </row>
        <row r="24">
          <cell r="F24">
            <v>5841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32" workbookViewId="0">
      <selection activeCell="F45" sqref="F4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  <col min="13" max="13" width="0" hidden="1" customWidth="1"/>
  </cols>
  <sheetData>
    <row r="1" spans="1:12" x14ac:dyDescent="0.3">
      <c r="A1" s="36" t="s">
        <v>67</v>
      </c>
      <c r="B1" s="36"/>
      <c r="C1" s="36"/>
      <c r="D1" s="36"/>
      <c r="E1" s="36"/>
      <c r="F1" s="36"/>
      <c r="G1" s="36"/>
      <c r="H1" s="36"/>
      <c r="I1" s="36"/>
    </row>
    <row r="2" spans="1:12" ht="33" customHeight="1" x14ac:dyDescent="0.3">
      <c r="A2" s="37" t="s">
        <v>68</v>
      </c>
      <c r="B2" s="37"/>
      <c r="C2" s="37"/>
      <c r="D2" s="37"/>
      <c r="E2" s="37"/>
      <c r="F2" s="37"/>
      <c r="G2" s="37"/>
      <c r="H2" s="37"/>
      <c r="I2" s="37"/>
    </row>
    <row r="4" spans="1:12" ht="110.25" customHeight="1" x14ac:dyDescent="0.3">
      <c r="A4" s="1" t="s">
        <v>0</v>
      </c>
      <c r="B4" s="1" t="s">
        <v>1</v>
      </c>
      <c r="C4" s="38" t="s">
        <v>2</v>
      </c>
      <c r="D4" s="39"/>
      <c r="E4" s="1" t="s">
        <v>3</v>
      </c>
      <c r="F4" s="1" t="s">
        <v>4</v>
      </c>
    </row>
    <row r="5" spans="1:12" ht="15" customHeight="1" x14ac:dyDescent="0.3">
      <c r="A5" s="40" t="s">
        <v>5</v>
      </c>
      <c r="B5" s="41"/>
      <c r="C5" s="41"/>
      <c r="D5" s="41"/>
      <c r="E5" s="41"/>
      <c r="F5" s="42"/>
    </row>
    <row r="6" spans="1:12" ht="139.5" customHeight="1" x14ac:dyDescent="0.3">
      <c r="A6" s="2" t="s">
        <v>6</v>
      </c>
      <c r="B6" s="3" t="s">
        <v>7</v>
      </c>
      <c r="C6" s="32" t="s">
        <v>8</v>
      </c>
      <c r="D6" s="33"/>
      <c r="E6" s="4" t="s">
        <v>9</v>
      </c>
      <c r="F6" s="5">
        <f>'[1]янв 2018г'!F9+'[1]фев 2018'!F9+'[1]март 2018'!F9+'[1]апр 2018г'!F9+'[1]май 2018г'!F9+'[1]июнь 2018г'!F9+'[1]июль 2018'!F9+'[1]авг 2018г'!F9+'[1]сент 2018г'!F9+'[1]окт 2018'!F9+'[1]нояб 2018'!F9+'[1]дек 2018'!F9</f>
        <v>145249.77600000001</v>
      </c>
      <c r="K6" s="6"/>
    </row>
    <row r="7" spans="1:12" ht="93" customHeight="1" x14ac:dyDescent="0.3">
      <c r="A7" s="7" t="s">
        <v>10</v>
      </c>
      <c r="B7" s="3" t="s">
        <v>7</v>
      </c>
      <c r="C7" s="32" t="s">
        <v>8</v>
      </c>
      <c r="D7" s="33"/>
      <c r="E7" s="4" t="s">
        <v>11</v>
      </c>
      <c r="F7" s="8">
        <f>'[1]янв 2018г'!F10+'[1]фев 2018'!F10+'[1]март 2018'!F10+'[1]апр 2018г'!F10+'[1]май 2018г'!F10+'[1]июнь 2018г'!F10+'[1]июль 2018'!F10+'[1]авг 2018г'!F10+'[1]сент 2018г'!F10+'[1]окт 2018'!F10+'[1]нояб 2018'!F10+'[1]дек 2018'!F10</f>
        <v>84208.607999999978</v>
      </c>
      <c r="K7" s="6"/>
      <c r="L7" s="6"/>
    </row>
    <row r="8" spans="1:12" ht="96" customHeight="1" x14ac:dyDescent="0.3">
      <c r="A8" s="7" t="s">
        <v>12</v>
      </c>
      <c r="B8" s="3" t="s">
        <v>13</v>
      </c>
      <c r="C8" s="32" t="s">
        <v>8</v>
      </c>
      <c r="D8" s="33"/>
      <c r="E8" s="4" t="s">
        <v>14</v>
      </c>
      <c r="F8" s="9">
        <f>'[1]янв 2018г'!F11+'[1]фев 2018'!F11+'[1]март 2018'!F11+'[1]апр 2018г'!F11+'[1]май 2018г'!F11+'[1]июнь 2018г'!F11+'[1]июль 2018'!F11+'[1]авг 2018г'!F11+'[1]сент 2018г'!F11+'[1]окт 2018'!F11+'[1]нояб 2018'!F11+'[1]дек 2018'!F11</f>
        <v>78366.383999999991</v>
      </c>
      <c r="L8" s="6"/>
    </row>
    <row r="9" spans="1:12" ht="86.4" x14ac:dyDescent="0.3">
      <c r="A9" s="7" t="s">
        <v>15</v>
      </c>
      <c r="B9" s="10" t="s">
        <v>16</v>
      </c>
      <c r="C9" s="32" t="s">
        <v>8</v>
      </c>
      <c r="D9" s="33"/>
      <c r="E9" s="11" t="s">
        <v>17</v>
      </c>
      <c r="F9" s="12">
        <f>'[1]янв 2018г'!F12+'[1]фев 2018'!F12+'[1]март 2018'!F12+'[1]апр 2018г'!F12+'[1]май 2018г'!F12+'[1]июнь 2018г'!F12+'[1]июль 2018'!F12+'[1]авг 2018г'!F12+'[1]сент 2018г'!F12+'[1]окт 2018'!F12+'[1]нояб 2018'!F12+'[1]дек 2018'!F12</f>
        <v>120672.14400000001</v>
      </c>
      <c r="L9" s="6"/>
    </row>
    <row r="10" spans="1:12" ht="28.8" x14ac:dyDescent="0.3">
      <c r="A10" s="2" t="s">
        <v>18</v>
      </c>
      <c r="B10" s="13" t="s">
        <v>19</v>
      </c>
      <c r="C10" s="32" t="s">
        <v>8</v>
      </c>
      <c r="D10" s="33"/>
      <c r="E10" s="5">
        <v>0.11</v>
      </c>
      <c r="F10" s="5">
        <f>'[1]янв 2018г'!F13+'[1]фев 2018'!F13+'[1]март 2018'!F13+'[1]апр 2018г'!F13+'[1]май 2018г'!F13+'[1]июнь 2018г'!F13+'[1]июль 2018'!F13+'[1]авг 2018г'!F13+'[1]сент 2018г'!F13+'[1]окт 2018'!F13+'[1]нояб 2018'!F13+'[1]дек 2018'!F13</f>
        <v>4029.1200000000008</v>
      </c>
      <c r="L10" s="6"/>
    </row>
    <row r="11" spans="1:12" ht="58.5" customHeight="1" x14ac:dyDescent="0.3">
      <c r="A11" s="7" t="s">
        <v>20</v>
      </c>
      <c r="B11" s="14" t="s">
        <v>21</v>
      </c>
      <c r="C11" s="32" t="s">
        <v>22</v>
      </c>
      <c r="D11" s="33"/>
      <c r="E11" s="5">
        <v>0.05</v>
      </c>
      <c r="F11" s="5">
        <v>2000</v>
      </c>
      <c r="L11" s="6">
        <f>F6+F7+F8+F9+F10+F11+F12+F13</f>
        <v>437346.41599999997</v>
      </c>
    </row>
    <row r="12" spans="1:12" ht="41.25" customHeight="1" x14ac:dyDescent="0.3">
      <c r="A12" s="2" t="s">
        <v>23</v>
      </c>
      <c r="B12" s="3" t="s">
        <v>19</v>
      </c>
      <c r="C12" s="32" t="s">
        <v>22</v>
      </c>
      <c r="D12" s="35"/>
      <c r="E12" s="5">
        <v>0.06</v>
      </c>
      <c r="F12" s="5">
        <f>'[1]янв 2018г'!F14+'[1]фев 2018'!F14+'[1]март 2018'!F14+'[1]апр 2018г'!F14+'[1]май 2018г'!F14+'[1]июнь 2018г'!F14</f>
        <v>1208.7359999999999</v>
      </c>
      <c r="L12" s="6"/>
    </row>
    <row r="13" spans="1:12" ht="28.5" customHeight="1" x14ac:dyDescent="0.3">
      <c r="A13" s="2" t="s">
        <v>24</v>
      </c>
      <c r="B13" s="13" t="s">
        <v>19</v>
      </c>
      <c r="C13" s="32" t="s">
        <v>22</v>
      </c>
      <c r="D13" s="33"/>
      <c r="E13" s="5">
        <v>0.08</v>
      </c>
      <c r="F13" s="5">
        <f>'[1]янв 2018г'!F15+'[1]фев 2018'!F15+'[1]март 2018'!F15+'[1]апр 2018г'!F15+'[1]май 2018г'!F15+'[1]июнь 2018г'!F15</f>
        <v>1611.6479999999999</v>
      </c>
      <c r="L13" s="6"/>
    </row>
    <row r="14" spans="1:12" ht="15" customHeight="1" x14ac:dyDescent="0.3">
      <c r="A14" s="2" t="s">
        <v>25</v>
      </c>
      <c r="B14" s="13" t="s">
        <v>19</v>
      </c>
      <c r="C14" s="32" t="s">
        <v>22</v>
      </c>
      <c r="D14" s="33"/>
      <c r="E14" s="15">
        <v>0.39</v>
      </c>
      <c r="F14" s="15">
        <f>'[1]янв 2018г'!F16+'[1]фев 2018'!F16+'[1]март 2018'!F16+'[1]апр 2018г'!F16+'[1]май 2018г'!F16+'[1]июнь 2018г'!F16+'[1]июль 2018'!F14+'[1]авг 2018г'!F14+'[1]сент 2018г'!F14+'[1]окт 2018'!F14+'[1]нояб 2018'!F14+'[1]дек 2018'!F14</f>
        <v>10643.232</v>
      </c>
      <c r="L14">
        <f>F14/3357.6/12</f>
        <v>0.26415773171312845</v>
      </c>
    </row>
    <row r="15" spans="1:12" ht="15" customHeight="1" x14ac:dyDescent="0.3">
      <c r="A15" s="2" t="s">
        <v>26</v>
      </c>
      <c r="B15" s="13" t="s">
        <v>19</v>
      </c>
      <c r="C15" s="32" t="s">
        <v>22</v>
      </c>
      <c r="D15" s="33"/>
      <c r="E15" s="5">
        <v>0.22</v>
      </c>
      <c r="F15" s="5">
        <f>'[1]янв 2018г'!F17+'[1]фев 2018'!F17+'[1]март 2018'!F17+'[1]апр 2018г'!F17+'[1]май 2018г'!F17+'[1]июнь 2018г'!F17+'[1]июль 2018'!F15+'[1]авг 2018г'!F15+'[1]сент 2018г'!F15+'[1]окт 2018'!F15+'[1]нояб 2018'!F15+'[1]дек 2018'!F15</f>
        <v>7352.8239999999996</v>
      </c>
      <c r="L15">
        <f>F15/3357.6/12</f>
        <v>0.1824920578190771</v>
      </c>
    </row>
    <row r="16" spans="1:12" ht="15" customHeight="1" x14ac:dyDescent="0.3">
      <c r="A16" s="2" t="s">
        <v>27</v>
      </c>
      <c r="B16" s="13" t="s">
        <v>19</v>
      </c>
      <c r="C16" s="32" t="s">
        <v>22</v>
      </c>
      <c r="D16" s="33"/>
      <c r="E16" s="15">
        <v>0.5</v>
      </c>
      <c r="F16" s="15">
        <f>'[1]янв 2018г'!F18+'[1]фев 2018'!F18+'[1]март 2018'!F18+'[1]апр 2018г'!F18+'[1]май 2018г'!F18+'[1]июнь 2018г'!F18+'[1]июль 2018'!F16+'[1]авг 2018г'!F16+'[1]сент 2018г'!F16+'[1]окт 2018'!F16+'[1]нояб 2018'!F16+'[1]дек 2018'!F16</f>
        <v>18466.112000000001</v>
      </c>
      <c r="L16">
        <f>F16/3357.6/12</f>
        <v>0.45831625764434919</v>
      </c>
    </row>
    <row r="17" spans="1:13" ht="29.25" customHeight="1" x14ac:dyDescent="0.3">
      <c r="A17" s="2" t="s">
        <v>28</v>
      </c>
      <c r="B17" s="10" t="s">
        <v>29</v>
      </c>
      <c r="C17" s="32" t="s">
        <v>30</v>
      </c>
      <c r="D17" s="33"/>
      <c r="E17" s="16">
        <v>545.89</v>
      </c>
      <c r="F17" s="5">
        <f>'[1]янв 2018г'!F19+'[1]фев 2018'!F19+'[1]март 2018'!F19+'[1]апр 2018г'!F19+'[1]дек 2018'!F17</f>
        <v>50496.71</v>
      </c>
      <c r="L17" s="6">
        <f>'[1]янв 2018г'!F19+'[1]фев 2018'!F19+'[1]март 2018'!F19+'[1]апр 2018г'!F19</f>
        <v>50498.2</v>
      </c>
      <c r="M17" s="6">
        <f>L17+'[1]дек 2018'!F17</f>
        <v>50496.71</v>
      </c>
    </row>
    <row r="18" spans="1:13" ht="15.75" customHeight="1" x14ac:dyDescent="0.3">
      <c r="A18" s="17" t="s">
        <v>31</v>
      </c>
      <c r="B18" s="18"/>
      <c r="C18" s="18"/>
      <c r="D18" s="19"/>
      <c r="E18" s="20"/>
      <c r="F18" s="21">
        <f>F6+F7+F8+F9+F10+F11+F13+F14+F15+F16+F17+F12</f>
        <v>524305.29400000011</v>
      </c>
      <c r="L18" s="6">
        <f>'[1]янв 2018г'!F20+'[1]фев 2018'!F20+'[1]март 2018'!F20+'[1]апр 2018г'!F20+'[1]май 2018г'!F20+'[1]июнь 2018г'!F20+'[1]июль 2018'!F17+'[1]авг 2018г'!F17+'[1]сент 2018г'!F17+'[1]окт 2018'!F17+'[1]нояб 2018'!F17+'[1]дек 2018'!F18</f>
        <v>524305.29399999999</v>
      </c>
    </row>
    <row r="19" spans="1:13" x14ac:dyDescent="0.3">
      <c r="A19" s="34" t="s">
        <v>32</v>
      </c>
      <c r="B19" s="34"/>
      <c r="C19" s="34"/>
      <c r="D19" s="34"/>
      <c r="E19" s="34"/>
      <c r="F19" s="34"/>
    </row>
    <row r="20" spans="1:13" ht="110.4" x14ac:dyDescent="0.3">
      <c r="A20" s="1" t="s">
        <v>0</v>
      </c>
      <c r="B20" s="1" t="s">
        <v>1</v>
      </c>
      <c r="C20" s="10" t="s">
        <v>2</v>
      </c>
      <c r="D20" s="22" t="s">
        <v>33</v>
      </c>
      <c r="E20" s="1" t="s">
        <v>3</v>
      </c>
      <c r="F20" s="1" t="s">
        <v>4</v>
      </c>
    </row>
    <row r="21" spans="1:13" ht="28.8" x14ac:dyDescent="0.3">
      <c r="A21" s="23" t="s">
        <v>34</v>
      </c>
      <c r="B21" s="24" t="s">
        <v>35</v>
      </c>
      <c r="C21" s="10" t="s">
        <v>36</v>
      </c>
      <c r="D21" s="10">
        <v>1</v>
      </c>
      <c r="E21" s="12">
        <f>F21/D21</f>
        <v>7632</v>
      </c>
      <c r="F21" s="12">
        <v>7632</v>
      </c>
    </row>
    <row r="22" spans="1:13" ht="43.2" x14ac:dyDescent="0.3">
      <c r="A22" s="23" t="s">
        <v>37</v>
      </c>
      <c r="B22" s="24" t="s">
        <v>38</v>
      </c>
      <c r="C22" s="10" t="s">
        <v>36</v>
      </c>
      <c r="D22" s="10">
        <v>30</v>
      </c>
      <c r="E22" s="12">
        <f>F22/D22</f>
        <v>110</v>
      </c>
      <c r="F22" s="12">
        <v>3300</v>
      </c>
    </row>
    <row r="23" spans="1:13" ht="48" customHeight="1" x14ac:dyDescent="0.3">
      <c r="A23" s="23" t="s">
        <v>39</v>
      </c>
      <c r="B23" s="24" t="s">
        <v>38</v>
      </c>
      <c r="C23" s="10" t="s">
        <v>40</v>
      </c>
      <c r="D23" s="10">
        <v>2</v>
      </c>
      <c r="E23" s="12">
        <f>F23/D23</f>
        <v>998</v>
      </c>
      <c r="F23" s="12">
        <v>1996</v>
      </c>
    </row>
    <row r="24" spans="1:13" ht="43.5" customHeight="1" x14ac:dyDescent="0.3">
      <c r="A24" s="23" t="s">
        <v>41</v>
      </c>
      <c r="B24" s="24" t="s">
        <v>42</v>
      </c>
      <c r="C24" s="10" t="s">
        <v>40</v>
      </c>
      <c r="D24" s="10">
        <v>4.5</v>
      </c>
      <c r="E24" s="12">
        <f>F24/D24</f>
        <v>1490.4444444444443</v>
      </c>
      <c r="F24" s="12">
        <v>6707</v>
      </c>
    </row>
    <row r="25" spans="1:13" ht="43.2" x14ac:dyDescent="0.3">
      <c r="A25" s="23" t="s">
        <v>43</v>
      </c>
      <c r="B25" s="24" t="s">
        <v>42</v>
      </c>
      <c r="C25" s="10" t="s">
        <v>44</v>
      </c>
      <c r="D25" s="10">
        <v>0.3</v>
      </c>
      <c r="E25" s="12">
        <v>1650</v>
      </c>
      <c r="F25" s="12">
        <v>495</v>
      </c>
    </row>
    <row r="26" spans="1:13" x14ac:dyDescent="0.3">
      <c r="A26" s="23" t="s">
        <v>45</v>
      </c>
      <c r="B26" s="24" t="s">
        <v>42</v>
      </c>
      <c r="C26" s="10" t="s">
        <v>36</v>
      </c>
      <c r="D26" s="10">
        <v>1</v>
      </c>
      <c r="E26" s="12">
        <v>2921</v>
      </c>
      <c r="F26" s="12">
        <v>2921</v>
      </c>
    </row>
    <row r="27" spans="1:13" ht="28.8" x14ac:dyDescent="0.3">
      <c r="A27" s="23" t="s">
        <v>46</v>
      </c>
      <c r="B27" s="24" t="s">
        <v>47</v>
      </c>
      <c r="C27" s="10" t="s">
        <v>40</v>
      </c>
      <c r="D27" s="10">
        <v>16</v>
      </c>
      <c r="E27" s="12">
        <f t="shared" ref="E27:E37" si="0">F27/D27</f>
        <v>299.75</v>
      </c>
      <c r="F27" s="12">
        <v>4796</v>
      </c>
    </row>
    <row r="28" spans="1:13" ht="72" x14ac:dyDescent="0.3">
      <c r="A28" s="23" t="s">
        <v>48</v>
      </c>
      <c r="B28" s="24" t="s">
        <v>49</v>
      </c>
      <c r="C28" s="10" t="s">
        <v>50</v>
      </c>
      <c r="D28" s="10">
        <v>25.08</v>
      </c>
      <c r="E28" s="12">
        <f t="shared" si="0"/>
        <v>979.50558213716113</v>
      </c>
      <c r="F28" s="12">
        <v>24566</v>
      </c>
    </row>
    <row r="29" spans="1:13" ht="72" x14ac:dyDescent="0.3">
      <c r="A29" s="23" t="s">
        <v>51</v>
      </c>
      <c r="B29" s="24" t="s">
        <v>49</v>
      </c>
      <c r="C29" s="10" t="s">
        <v>50</v>
      </c>
      <c r="D29" s="10">
        <v>44.74</v>
      </c>
      <c r="E29" s="12">
        <f t="shared" si="0"/>
        <v>606.86186857398297</v>
      </c>
      <c r="F29" s="12">
        <v>27151</v>
      </c>
    </row>
    <row r="30" spans="1:13" ht="57.6" x14ac:dyDescent="0.3">
      <c r="A30" s="23" t="s">
        <v>52</v>
      </c>
      <c r="B30" s="24" t="s">
        <v>53</v>
      </c>
      <c r="C30" s="10" t="s">
        <v>36</v>
      </c>
      <c r="D30" s="10">
        <v>4</v>
      </c>
      <c r="E30" s="12">
        <f t="shared" si="0"/>
        <v>8231</v>
      </c>
      <c r="F30" s="12">
        <v>32924</v>
      </c>
    </row>
    <row r="31" spans="1:13" ht="57.6" x14ac:dyDescent="0.3">
      <c r="A31" s="23" t="s">
        <v>54</v>
      </c>
      <c r="B31" s="24" t="s">
        <v>55</v>
      </c>
      <c r="C31" s="10" t="s">
        <v>36</v>
      </c>
      <c r="D31" s="10">
        <v>4</v>
      </c>
      <c r="E31" s="12">
        <f t="shared" si="0"/>
        <v>848.25</v>
      </c>
      <c r="F31" s="12">
        <v>3393</v>
      </c>
    </row>
    <row r="32" spans="1:13" ht="76.5" customHeight="1" x14ac:dyDescent="0.3">
      <c r="A32" s="23" t="s">
        <v>56</v>
      </c>
      <c r="B32" s="24" t="s">
        <v>57</v>
      </c>
      <c r="C32" s="10" t="s">
        <v>58</v>
      </c>
      <c r="D32" s="10">
        <v>8.1359999999999992</v>
      </c>
      <c r="E32" s="12">
        <f t="shared" si="0"/>
        <v>1537.8564405113079</v>
      </c>
      <c r="F32" s="12">
        <v>12512</v>
      </c>
    </row>
    <row r="33" spans="1:12" ht="60" customHeight="1" x14ac:dyDescent="0.3">
      <c r="A33" s="23" t="s">
        <v>59</v>
      </c>
      <c r="B33" s="24" t="s">
        <v>57</v>
      </c>
      <c r="C33" s="10" t="s">
        <v>58</v>
      </c>
      <c r="D33" s="10">
        <v>25.6</v>
      </c>
      <c r="E33" s="12">
        <f t="shared" si="0"/>
        <v>735.703125</v>
      </c>
      <c r="F33" s="12">
        <v>18834</v>
      </c>
    </row>
    <row r="34" spans="1:12" ht="43.2" x14ac:dyDescent="0.3">
      <c r="A34" s="23" t="s">
        <v>60</v>
      </c>
      <c r="B34" s="24" t="s">
        <v>61</v>
      </c>
      <c r="C34" s="10" t="s">
        <v>36</v>
      </c>
      <c r="D34" s="10">
        <v>1</v>
      </c>
      <c r="E34" s="12">
        <f t="shared" si="0"/>
        <v>5060</v>
      </c>
      <c r="F34" s="12">
        <v>5060</v>
      </c>
    </row>
    <row r="35" spans="1:12" ht="28.8" x14ac:dyDescent="0.3">
      <c r="A35" s="23" t="s">
        <v>62</v>
      </c>
      <c r="B35" s="24" t="s">
        <v>61</v>
      </c>
      <c r="C35" s="10" t="s">
        <v>36</v>
      </c>
      <c r="D35" s="10">
        <v>1</v>
      </c>
      <c r="E35" s="12">
        <f t="shared" si="0"/>
        <v>2921</v>
      </c>
      <c r="F35" s="12">
        <v>2921</v>
      </c>
    </row>
    <row r="36" spans="1:12" ht="28.8" x14ac:dyDescent="0.3">
      <c r="A36" s="23" t="s">
        <v>63</v>
      </c>
      <c r="B36" s="24" t="s">
        <v>61</v>
      </c>
      <c r="C36" s="10" t="s">
        <v>36</v>
      </c>
      <c r="D36" s="10">
        <v>1</v>
      </c>
      <c r="E36" s="12">
        <f t="shared" si="0"/>
        <v>440</v>
      </c>
      <c r="F36" s="12">
        <v>440</v>
      </c>
    </row>
    <row r="37" spans="1:12" ht="32.25" customHeight="1" x14ac:dyDescent="0.3">
      <c r="A37" s="23" t="s">
        <v>64</v>
      </c>
      <c r="B37" s="24" t="s">
        <v>65</v>
      </c>
      <c r="C37" s="10" t="s">
        <v>36</v>
      </c>
      <c r="D37" s="10">
        <v>2</v>
      </c>
      <c r="E37" s="12">
        <f t="shared" si="0"/>
        <v>2920.5</v>
      </c>
      <c r="F37" s="12">
        <v>5841</v>
      </c>
    </row>
    <row r="38" spans="1:12" ht="15.75" customHeight="1" x14ac:dyDescent="0.3">
      <c r="A38" s="23"/>
      <c r="B38" s="24"/>
      <c r="C38" s="10"/>
      <c r="D38" s="10"/>
      <c r="E38" s="12"/>
      <c r="F38" s="12"/>
    </row>
    <row r="39" spans="1:12" ht="16.5" customHeight="1" x14ac:dyDescent="0.3">
      <c r="A39" s="23"/>
      <c r="B39" s="24"/>
      <c r="C39" s="10"/>
      <c r="D39" s="10"/>
      <c r="E39" s="12"/>
      <c r="F39" s="12"/>
    </row>
    <row r="40" spans="1:12" x14ac:dyDescent="0.3">
      <c r="A40" s="25" t="s">
        <v>66</v>
      </c>
      <c r="B40" s="14"/>
      <c r="C40" s="14"/>
      <c r="D40" s="14"/>
      <c r="E40" s="26"/>
      <c r="F40" s="26">
        <f>F21+F22+F23+F24+F25+F26+F27+F28+F29+F30+F31+F32+F33+F34+F35+F36+F37</f>
        <v>161489</v>
      </c>
      <c r="L40" s="6">
        <f>'[1]янв 2018г'!F25+'[1]фев 2018'!F25+'[1]март 2018'!F26+'[1]апр 2018г'!F24+'[1]май 2018г'!F24+'[1]июнь 2018г'!F24+'[1]июль 2018'!F22+'[1]авг 2018г'!F22+'[1]сент 2018г'!F22+'[1]окт 2018'!F22+'[1]нояб 2018'!F23+'[1]дек 2018'!F24</f>
        <v>161489</v>
      </c>
    </row>
    <row r="41" spans="1:12" ht="16.5" customHeight="1" x14ac:dyDescent="0.3">
      <c r="A41" s="2" t="s">
        <v>69</v>
      </c>
      <c r="B41" s="2"/>
      <c r="C41" s="2"/>
      <c r="D41" s="2"/>
      <c r="E41" s="2"/>
      <c r="F41" s="2">
        <v>110797.24</v>
      </c>
      <c r="K41" s="6"/>
      <c r="L41" s="6"/>
    </row>
    <row r="42" spans="1:12" ht="15" customHeight="1" x14ac:dyDescent="0.3">
      <c r="A42" s="30"/>
      <c r="B42" s="30"/>
      <c r="C42" s="30"/>
      <c r="D42" s="30"/>
      <c r="E42" s="30"/>
      <c r="F42" s="30"/>
    </row>
    <row r="43" spans="1:12" x14ac:dyDescent="0.3">
      <c r="A43" s="31"/>
      <c r="B43" s="31"/>
      <c r="C43" s="31"/>
      <c r="D43" s="31"/>
      <c r="E43" s="31"/>
      <c r="F43" s="31"/>
    </row>
    <row r="44" spans="1:12" ht="15.75" customHeight="1" x14ac:dyDescent="0.3">
      <c r="A44" s="30"/>
      <c r="B44" s="30"/>
      <c r="C44" s="30"/>
      <c r="D44" s="30"/>
      <c r="E44" s="30"/>
      <c r="F44" s="30"/>
    </row>
    <row r="45" spans="1:12" x14ac:dyDescent="0.3">
      <c r="A45" s="27"/>
      <c r="B45" s="27"/>
      <c r="C45" s="27"/>
      <c r="D45" s="27"/>
      <c r="E45" s="27"/>
      <c r="F45" s="43"/>
    </row>
    <row r="46" spans="1:12" x14ac:dyDescent="0.3">
      <c r="A46" s="28"/>
      <c r="B46" s="28"/>
      <c r="C46" s="28"/>
      <c r="D46" s="28"/>
      <c r="E46" s="28"/>
      <c r="F46" s="28"/>
    </row>
    <row r="47" spans="1:12" x14ac:dyDescent="0.3">
      <c r="A47" s="28"/>
      <c r="B47" s="28"/>
      <c r="C47" s="28"/>
      <c r="D47" s="28"/>
      <c r="E47" s="28"/>
      <c r="F47" s="28"/>
      <c r="L47" s="6"/>
    </row>
    <row r="48" spans="1:12" x14ac:dyDescent="0.3">
      <c r="A48" s="29"/>
      <c r="B48" s="29"/>
      <c r="C48" s="29"/>
      <c r="D48" s="29"/>
      <c r="E48" s="29"/>
      <c r="F48" s="29"/>
    </row>
    <row r="49" spans="1:6" x14ac:dyDescent="0.3">
      <c r="A49" s="27"/>
      <c r="B49" s="27"/>
      <c r="C49" s="27"/>
      <c r="D49" s="27"/>
      <c r="E49" s="27"/>
      <c r="F49" s="27"/>
    </row>
    <row r="50" spans="1:6" x14ac:dyDescent="0.3">
      <c r="A50" s="29"/>
      <c r="B50" s="29"/>
      <c r="C50" s="29"/>
      <c r="D50" s="29"/>
      <c r="E50" s="29"/>
      <c r="F50" s="29"/>
    </row>
    <row r="51" spans="1:6" x14ac:dyDescent="0.3">
      <c r="A51" s="29"/>
      <c r="B51" s="29"/>
      <c r="C51" s="29"/>
      <c r="D51" s="29"/>
      <c r="E51" s="29"/>
      <c r="F51" s="29"/>
    </row>
    <row r="52" spans="1:6" x14ac:dyDescent="0.3">
      <c r="A52" s="27"/>
      <c r="B52" s="27"/>
      <c r="C52" s="27"/>
      <c r="D52" s="27"/>
      <c r="E52" s="27"/>
      <c r="F52" s="27"/>
    </row>
    <row r="53" spans="1:6" x14ac:dyDescent="0.3">
      <c r="A53" s="29"/>
      <c r="B53" s="29"/>
      <c r="C53" s="29"/>
      <c r="D53" s="29"/>
      <c r="E53" s="29"/>
      <c r="F53" s="29"/>
    </row>
    <row r="54" spans="1:6" x14ac:dyDescent="0.3">
      <c r="A54" s="29"/>
      <c r="B54" s="29"/>
      <c r="C54" s="29"/>
      <c r="D54" s="29"/>
      <c r="E54" s="29"/>
      <c r="F54" s="29"/>
    </row>
  </sheetData>
  <mergeCells count="25">
    <mergeCell ref="C7:D7"/>
    <mergeCell ref="A1:I1"/>
    <mergeCell ref="A2:I2"/>
    <mergeCell ref="C4:D4"/>
    <mergeCell ref="A5:F5"/>
    <mergeCell ref="C6:D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53:F53"/>
    <mergeCell ref="A54:F54"/>
    <mergeCell ref="A42:F42"/>
    <mergeCell ref="A43:F43"/>
    <mergeCell ref="A44:F44"/>
    <mergeCell ref="A48:F48"/>
    <mergeCell ref="A50:F50"/>
    <mergeCell ref="A51: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2019-03-28T10:43:45Z</dcterms:created>
  <dcterms:modified xsi:type="dcterms:W3CDTF">2019-03-29T08:47:44Z</dcterms:modified>
</cp:coreProperties>
</file>