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85" i="1" l="1"/>
  <c r="E83" i="1"/>
  <c r="E80" i="1"/>
  <c r="E78" i="1"/>
  <c r="K72" i="1"/>
  <c r="F72" i="1"/>
  <c r="K35" i="1"/>
  <c r="F35" i="1"/>
  <c r="K33" i="1"/>
  <c r="F33" i="1"/>
  <c r="F29" i="1"/>
  <c r="F28" i="1"/>
  <c r="E24" i="1"/>
  <c r="F24" i="1" s="1"/>
  <c r="E23" i="1"/>
  <c r="F23" i="1" s="1"/>
  <c r="E22" i="1"/>
  <c r="F22" i="1" s="1"/>
  <c r="E21" i="1"/>
  <c r="F21" i="1" s="1"/>
  <c r="E20" i="1"/>
  <c r="F20" i="1" s="1"/>
  <c r="E19" i="1"/>
  <c r="F19" i="1" s="1"/>
  <c r="F18" i="1"/>
  <c r="F17" i="1"/>
  <c r="E17" i="1"/>
  <c r="F16" i="1"/>
  <c r="E16" i="1"/>
  <c r="F15" i="1"/>
  <c r="E15" i="1"/>
  <c r="F14" i="1"/>
  <c r="E14" i="1"/>
  <c r="F13" i="1"/>
  <c r="E13" i="1"/>
  <c r="F12" i="1"/>
  <c r="E12" i="1"/>
  <c r="F11" i="1"/>
  <c r="E11" i="1"/>
  <c r="F10" i="1"/>
  <c r="E10" i="1"/>
  <c r="F9" i="1"/>
  <c r="E9" i="1"/>
  <c r="F8" i="1"/>
  <c r="E8" i="1"/>
  <c r="F7" i="1"/>
  <c r="E7" i="1"/>
  <c r="F6" i="1"/>
  <c r="E6" i="1"/>
  <c r="F5" i="1"/>
  <c r="F75" i="1" l="1"/>
</calcChain>
</file>

<file path=xl/sharedStrings.xml><?xml version="1.0" encoding="utf-8"?>
<sst xmlns="http://schemas.openxmlformats.org/spreadsheetml/2006/main" count="139" uniqueCount="112">
  <si>
    <t>ГОДОВОЙ АКТ  за 2025 год</t>
  </si>
  <si>
    <t>приёмки оказанных услуг и  выполненных работ по содержанию и текущему ремонту общего имущества в многоквартирном доме № 22 по ул. Хелюльское шоссе, с. Хелюля,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</si>
  <si>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</si>
  <si>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</si>
  <si>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</si>
  <si>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</si>
  <si>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</si>
  <si>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- 1551,40 кв.м.)</t>
  </si>
  <si>
    <t xml:space="preserve">Уборка лестничных клеток </t>
  </si>
  <si>
    <t xml:space="preserve">ежедневно    </t>
  </si>
  <si>
    <r>
      <t>руб./ м</t>
    </r>
    <r>
      <rPr>
        <vertAlign val="superscript"/>
        <sz val="11"/>
        <color theme="1"/>
        <rFont val="Calibri"/>
        <family val="2"/>
        <charset val="204"/>
        <scheme val="minor"/>
      </rPr>
      <t>2</t>
    </r>
  </si>
  <si>
    <t>перерасчет с 01.01.2025 - 31.01.2025 г.</t>
  </si>
  <si>
    <t>перерасчет с 01.02.2025 - 28.02.2025 г.</t>
  </si>
  <si>
    <t>перерасчет с 01.03.2025 - 31.03.2025 г.</t>
  </si>
  <si>
    <t>перерасчет с 01.04.2025 - 30.04.2025 г.</t>
  </si>
  <si>
    <t>перерасчет с 01.05.2025 - 31.05.2025 г.</t>
  </si>
  <si>
    <t>перерасчет с 01.06.2025 - 30.06.2025 г.</t>
  </si>
  <si>
    <t>перерасчет с 01.07.2025 - 31.07.2025 г.</t>
  </si>
  <si>
    <t>перерасчет с 01.08.2025 - 31.08.2025 г.</t>
  </si>
  <si>
    <t>перерасчет с 01.09.2025 - 30.09.2025 г.</t>
  </si>
  <si>
    <t>перерасчет с 01.10.2025 - 31.10.2025 г.</t>
  </si>
  <si>
    <t>перерасчет с 01.11.2025 - 30.11.2025 г.</t>
  </si>
  <si>
    <t>перерасчет с 01.12.2025 - 31.12.2025 г.</t>
  </si>
  <si>
    <t>Содержание придомовой территории 1 класса - 505 кв.м., газон - 325 кв.м. , крыльца - 23 кв.м.</t>
  </si>
  <si>
    <t>6 раз в неделю</t>
  </si>
  <si>
    <t>Подсыпка придомовой территории подсыпным материалом (гололёд) в связи отсутствия дворника - 17.01.2025 г.</t>
  </si>
  <si>
    <t>Скашивание травы на придомовой территории - 27.06.2025 г., 22.07.2025 г.</t>
  </si>
  <si>
    <t>Доставка подсыпного материала для подсыпки придомовой территории во время гололёда - 11.12.2025 г.</t>
  </si>
  <si>
    <t>Дератизация подвального помещения</t>
  </si>
  <si>
    <t>ежемесячно</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</si>
  <si>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</si>
  <si>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1 раз перед началом отопительного сезога 2025-2026 гг. (13.08.2025 г.)</t>
  </si>
  <si>
    <t>руб./ м2</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</si>
  <si>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</si>
  <si>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</si>
  <si>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опрессовка 2500</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</si>
  <si>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</si>
  <si>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</si>
  <si>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 xml:space="preserve"> Изъятие кота из ВРУ после удара током - 16.01.2025 г.</t>
  </si>
  <si>
    <t>Снятие показаний ОДПУ ТЭ
Снятие архивных данных УУТЭ за январь 2025г.-  17.01.2025 г.</t>
  </si>
  <si>
    <t>Промывка ПРЭМ в УУТЭ - 2 шт. - 21.01.2025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</si>
  <si>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</si>
  <si>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</si>
  <si>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</si>
  <si>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</si>
  <si>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</si>
  <si>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</si>
  <si>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</si>
  <si>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</si>
  <si>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</si>
  <si>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</si>
  <si>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</si>
  <si>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</si>
  <si>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</si>
  <si>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-27.01.2025 г.,28.02.2025 г.,27.03.2025 г.,25.04.2025 г.,26.05.2025 г.,25.06.2025 г.,21.07.2025 г.,25.08.2025 г.,25.09.2025 г.,24.10.2025 г.,25.11.2025 г.,25.12.2025 г.</t>
  </si>
  <si>
    <t xml:space="preserve"> Прочистка канализационного стояка на кухне диам. 50 мм - 4 м.п. в кв. № 26 - 18.02.2025 г.</t>
  </si>
  <si>
    <t>Промывка ПРЭМов в УУТЭ - 2 шт. - 24.02.2025 г.</t>
  </si>
  <si>
    <t>Регулировка доводчиков на входных металлических дверях входа в подъезд №№ 2,3 - 26.02.2025 г.</t>
  </si>
  <si>
    <t xml:space="preserve"> Предоставление доступа в УУТЭ (узел учета тепловой энергии) представителям ООО "Петербургтеплоэнерго" - 17.03.2025 г.</t>
  </si>
  <si>
    <t xml:space="preserve"> Регулировка системы теплоснабжения в УУТЭ - 24.03.2025 г.</t>
  </si>
  <si>
    <t>Размещение на информационных стендах в подъезде №№ 1, 2,3 годового отчета за 2024 год по содержанию и ремонту общего имущества в МКД № 22 по ул. Хелюльское шоссе, с. Хелюля. Информацию о состоянии лицевого счета за период с 01.01.2024 г. по 31.12.2024 г. - 24.04.2025г.</t>
  </si>
  <si>
    <t>Промывка и прочистка ПРЭМов в УУТЭ (узел учета тепловой энергии) - 13.05.2025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</si>
  <si>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</si>
  <si>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Размещение на информационных стендах в подъезде №№ 1,2,3 годового отчета за 2024 год по содержанию и ремонту общего имущества в МКД № 22 по ул. Хелюльское шоссе, с. Хелюля. Информацию о состоянии лицевого счета за период с 01.01.2024 г. по 31.12.2024 г. - 17.07.2025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</si>
  <si>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- 13.08.2025 г.</t>
  </si>
  <si>
    <t>Открытие системы теплоснабжения в доме по требованию диспетчера ООО "Петербургтеплоэнерго", в связи с началом отопительного сезона 2025-2026 гг. - 29.09.2025 г.</t>
  </si>
  <si>
    <t>Устранение утечки на розливе системы теплоснабжения в кв. № 1 - 01.10.2025 г.</t>
  </si>
  <si>
    <t>Ликвидация воздушных пробок в системе отопления в кв. № 1,13,16 - 03.10.2025 г.</t>
  </si>
  <si>
    <t>Регулировка системы теплоснабжения в УУТЭ - 13.11.2025 г.</t>
  </si>
  <si>
    <t>Ликвидация воздушных пробок в системе отопления в кв. № 6 - 19.11.2025 г.</t>
  </si>
  <si>
    <t>Промывка и прочистка ПРЭМов - 2 шт. в УУТЭ - 24.11.2025 г.</t>
  </si>
  <si>
    <t>Регулировка системы теплоснабжения в УУТЭ - 28.11.2025 г.</t>
  </si>
  <si>
    <t>Аварийно-диспетчерская служба</t>
  </si>
  <si>
    <t>(АДС) Осмотр системы центрального отопления в доме на предмет утечек по требованию диспетчера ООО "Петербургтеплоэнерго" большая утечка на котельной с. Хелюля- 06.04.2025 г.</t>
  </si>
  <si>
    <t xml:space="preserve"> Осмотр внутриквартирной системы холодного водоснабжения в кв. № 13 (неисправна врезка на квартиру) - 18.11.2025 г.</t>
  </si>
  <si>
    <t>Итого по содержанию:</t>
  </si>
  <si>
    <t>РЕМОНТ ОБЩЕГО ИМУЩЕСТВА</t>
  </si>
  <si>
    <t xml:space="preserve">Фактический объем выполненных работ </t>
  </si>
  <si>
    <t>Замена аварийного стояка системы водоотведения диам 50 мм по кухне (кв. № 26)</t>
  </si>
  <si>
    <t>февраль 2025 г.</t>
  </si>
  <si>
    <t>м.п.</t>
  </si>
  <si>
    <t>Замена светильника РББ-60 на светодиодный светильник в тамбуре подъезда № 3.</t>
  </si>
  <si>
    <t>март 2025 г.</t>
  </si>
  <si>
    <t>шт.</t>
  </si>
  <si>
    <t>Масляная окраска входных металлических дверей входа в подъезд №№ 1,2,3,</t>
  </si>
  <si>
    <t>август 2025 г.</t>
  </si>
  <si>
    <t>кв.м.</t>
  </si>
  <si>
    <t>Замена аварийного участка розлива системы отопления в кв. № 1.</t>
  </si>
  <si>
    <t>Спил упавшего дерева на придомовой территории напротив подъезда № 3 с последующим измельчением веток дерева после спила на придомовой территории.</t>
  </si>
  <si>
    <t>октябрь 2025 г.</t>
  </si>
  <si>
    <t>Замена манометров и термометров в узле учёта тепловой энергии.</t>
  </si>
  <si>
    <t>Замена врезки от стояка холодного водоснабжения с заменой шарового крана в кв. № 13.</t>
  </si>
  <si>
    <t>ноябрь 2025 г.</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</si>
  <si>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</si>
  <si>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</si>
  <si>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145598,86 рублей (сто сорок пять  тысяч пятьсот девяносто восемь рублей 86  копеек) </t>
  </si>
  <si>
    <t>по текущему ремонту общего имущества 42063,00 рублей ( сорок две тысячи шестьдесят три рубля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</si>
  <si>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</si>
  <si>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</si>
  <si>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</si>
  <si>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</si>
  <si>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</si>
  <si>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48577,57 рублей ( сорок вовемь  тысяч  пятьсот семьдесят семь  рублей 57  копеек) </t>
  </si>
  <si>
    <t>управление  13904,09  ( тринадцать тысяч девятьсот четыре  рубля  09 копеек)</t>
  </si>
  <si>
    <t>Кредиторская задолженность*</t>
  </si>
  <si>
    <t>по текущему ремонту общего имущества  13394,98  рублей ( тринадцать  тысяч триста девяноста четыре   рубля    98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</si>
  <si>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</si>
  <si>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</si>
  <si>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</si>
  <si>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</si>
  <si>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22 по ул. Хелюльское шоссе</t>
  </si>
  <si>
    <t xml:space="preserve">                                                                                    Тугова Людмила Ивановна____ 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</si>
</sst>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b/>
      <sz val="11"/>
      <color theme="1"/>
      <name val="Calibri"/>
      <family val="2"/>
      <charset val="204"/>
      <scheme val="minor"/>
    </font>
    <font>
      <b/>
      <sz val="10.5"/>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11"/>
      <color theme="1"/>
      <name val="Calibri"/>
      <family val="2"/>
      <charset val="204"/>
      <scheme val="minor"/>
    </font>
    <font>
      <sz val="8"/>
      <color theme="1"/>
      <name val="Calibri"/>
      <family val="2"/>
      <charset val="204"/>
      <scheme val="minor"/>
    </font>
    <font>
      <sz val="8"/>
      <name val="Calibri"/>
      <family val="2"/>
      <charset val="204"/>
      <scheme val="minor"/>
    </font>
    <font>
      <sz val="11"/>
      <name val="Calibri"/>
      <family val="2"/>
      <charset val="204"/>
      <scheme val="minor"/>
    </font>
    <font>
      <i/>
      <sz val="9"/>
      <color theme="1"/>
      <name val="Calibri"/>
      <family val="2"/>
      <charset val="204"/>
      <scheme val="minor"/>
    </font>
    <font>
      <i/>
      <sz val="9"/>
      <name val="Calibri"/>
      <family val="2"/>
      <charset val="204"/>
      <scheme val="minor"/>
    </font>
    <font>
      <u/>
      <sz val="11"/>
      <color theme="10"/>
      <name val="Calibri"/>
      <family val="2"/>
      <charset val="204"/>
      <scheme val="minor"/>
    </font>
    <font>
      <i/>
      <sz val="9"/>
      <color rgb="FF000000"/>
      <name val="Calibri"/>
      <family val="2"/>
      <charset val="204"/>
      <scheme val="minor"/>
    </font>
    <font>
      <sz val="10"/>
      <color theme="1"/>
      <name val="Calibri"/>
      <family val="2"/>
      <charset val="204"/>
      <scheme val="minor"/>
    </font>
    <font>
      <sz val="9"/>
      <color theme="1"/>
      <name val="Times New Roman"/>
      <family val="1"/>
      <charset val="204"/>
    </font>
    <font>
      <b/>
      <sz val="9"/>
      <color theme="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89">
    <xf numFmtId="0" fontId="0" fillId="0" borderId="0" xfId="0"/>
    <xf numFmtId="0" fontId="1" fillId="0" borderId="0" xfId="0" applyFont="1" applyFill="1" applyAlignment="1">
      <alignment horizontal="center"/>
    </xf>
    <xf numFmtId="0" fontId="2" fillId="0" borderId="0" xfId="0" applyFont="1" applyFill="1" applyAlignment="1">
      <alignment horizont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Fill="1"/>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2" fontId="0" fillId="0" borderId="5" xfId="0" applyNumberFormat="1" applyFont="1" applyFill="1" applyBorder="1" applyAlignment="1">
      <alignment horizontal="center" vertical="distributed" wrapText="1"/>
    </xf>
    <xf numFmtId="0" fontId="3" fillId="0" borderId="6" xfId="0" applyFont="1" applyFill="1" applyBorder="1" applyAlignment="1">
      <alignment horizontal="left" vertical="center" wrapText="1"/>
    </xf>
    <xf numFmtId="0" fontId="0" fillId="0" borderId="6"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2" fontId="8" fillId="0" borderId="5" xfId="0" applyNumberFormat="1" applyFont="1" applyFill="1" applyBorder="1" applyAlignment="1">
      <alignment horizontal="center" vertical="distributed" wrapText="1"/>
    </xf>
    <xf numFmtId="0" fontId="3" fillId="0" borderId="7" xfId="0" applyFont="1" applyFill="1" applyBorder="1" applyAlignment="1">
      <alignment horizontal="left" vertical="center" wrapText="1"/>
    </xf>
    <xf numFmtId="0" fontId="0" fillId="0" borderId="7" xfId="0" applyFont="1" applyFill="1" applyBorder="1" applyAlignment="1">
      <alignment horizontal="center" vertical="center"/>
    </xf>
    <xf numFmtId="0" fontId="0" fillId="2" borderId="0" xfId="0" applyFill="1"/>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2" fontId="0" fillId="0" borderId="10" xfId="0" applyNumberFormat="1" applyFont="1" applyFill="1" applyBorder="1" applyAlignment="1">
      <alignment horizontal="center" vertical="center" wrapText="1"/>
    </xf>
    <xf numFmtId="2" fontId="0" fillId="0" borderId="9"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9" fillId="0" borderId="2" xfId="0" applyFont="1" applyFill="1" applyBorder="1" applyAlignment="1">
      <alignment horizontal="left" wrapText="1"/>
    </xf>
    <xf numFmtId="0" fontId="9" fillId="0" borderId="4" xfId="0" applyFont="1" applyFill="1" applyBorder="1" applyAlignment="1">
      <alignment horizontal="left" wrapText="1"/>
    </xf>
    <xf numFmtId="0" fontId="9" fillId="0" borderId="3" xfId="0" applyFont="1" applyFill="1" applyBorder="1" applyAlignment="1">
      <alignment horizontal="left"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 fillId="0" borderId="1" xfId="0" applyFont="1" applyFill="1" applyBorder="1" applyAlignment="1">
      <alignment wrapText="1"/>
    </xf>
    <xf numFmtId="0" fontId="0" fillId="0" borderId="1" xfId="0" applyFont="1" applyFill="1" applyBorder="1" applyAlignment="1">
      <alignment horizontal="center" vertical="center"/>
    </xf>
    <xf numFmtId="2" fontId="0" fillId="0" borderId="1" xfId="0" applyNumberFormat="1" applyFont="1" applyFill="1" applyBorder="1" applyAlignment="1">
      <alignment horizontal="center" vertical="center"/>
    </xf>
    <xf numFmtId="2" fontId="0" fillId="2" borderId="0" xfId="0" applyNumberFormat="1" applyFill="1"/>
    <xf numFmtId="0" fontId="0" fillId="0" borderId="1" xfId="0" applyFont="1" applyFill="1" applyBorder="1" applyAlignment="1">
      <alignment horizontal="center" vertical="center" wrapText="1"/>
    </xf>
    <xf numFmtId="2" fontId="0" fillId="0" borderId="5" xfId="0" applyNumberFormat="1" applyFont="1" applyFill="1" applyBorder="1" applyAlignment="1">
      <alignment horizontal="center" vertical="center"/>
    </xf>
    <xf numFmtId="0" fontId="0" fillId="0" borderId="1" xfId="0" applyFont="1" applyFill="1" applyBorder="1" applyAlignment="1">
      <alignment horizontal="center" vertical="center"/>
    </xf>
    <xf numFmtId="2" fontId="0" fillId="0" borderId="5" xfId="0" applyNumberFormat="1" applyFont="1" applyFill="1" applyBorder="1" applyAlignment="1">
      <alignment horizontal="center" vertical="center"/>
    </xf>
    <xf numFmtId="2" fontId="0" fillId="0" borderId="0" xfId="0" applyNumberFormat="1"/>
    <xf numFmtId="0" fontId="0" fillId="3" borderId="0" xfId="0" applyFill="1"/>
    <xf numFmtId="0" fontId="9" fillId="0" borderId="1" xfId="0" applyFont="1" applyFill="1" applyBorder="1" applyAlignment="1">
      <alignment horizontal="left" wrapText="1"/>
    </xf>
    <xf numFmtId="2" fontId="0" fillId="0" borderId="6"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2" xfId="0" applyFont="1" applyFill="1" applyBorder="1" applyAlignment="1">
      <alignment horizontal="left" wrapText="1"/>
    </xf>
    <xf numFmtId="0" fontId="10" fillId="0" borderId="4" xfId="0" applyFont="1" applyFill="1" applyBorder="1" applyAlignment="1">
      <alignment horizontal="left" wrapText="1"/>
    </xf>
    <xf numFmtId="0" fontId="10" fillId="0" borderId="3" xfId="0" applyFont="1" applyFill="1" applyBorder="1" applyAlignment="1">
      <alignment horizontal="left" wrapText="1"/>
    </xf>
    <xf numFmtId="0" fontId="10" fillId="0" borderId="1" xfId="1" applyFont="1" applyFill="1" applyBorder="1" applyAlignment="1">
      <alignment horizontal="left" wrapText="1"/>
    </xf>
    <xf numFmtId="0" fontId="12" fillId="0" borderId="4" xfId="0" applyFont="1" applyFill="1" applyBorder="1" applyAlignment="1">
      <alignment horizontal="left" wrapText="1"/>
    </xf>
    <xf numFmtId="0" fontId="12" fillId="0" borderId="3" xfId="0" applyFont="1" applyFill="1" applyBorder="1" applyAlignment="1">
      <alignment horizontal="left" wrapText="1"/>
    </xf>
    <xf numFmtId="0" fontId="12" fillId="0" borderId="4" xfId="0" applyFont="1" applyFill="1" applyBorder="1" applyAlignment="1">
      <alignment wrapText="1"/>
    </xf>
    <xf numFmtId="0" fontId="12" fillId="0" borderId="3" xfId="0" applyFont="1" applyFill="1" applyBorder="1" applyAlignment="1">
      <alignment wrapText="1"/>
    </xf>
    <xf numFmtId="0" fontId="10" fillId="0" borderId="2" xfId="1" applyFont="1" applyFill="1" applyBorder="1" applyAlignment="1">
      <alignment horizontal="left" wrapText="1"/>
    </xf>
    <xf numFmtId="0" fontId="10" fillId="0" borderId="4" xfId="1" applyFont="1" applyFill="1" applyBorder="1" applyAlignment="1">
      <alignment horizontal="left" wrapText="1"/>
    </xf>
    <xf numFmtId="0" fontId="10" fillId="0" borderId="3" xfId="1" applyFont="1" applyFill="1" applyBorder="1" applyAlignment="1">
      <alignment horizontal="left" wrapText="1"/>
    </xf>
    <xf numFmtId="2" fontId="0" fillId="0" borderId="7" xfId="0" applyNumberFormat="1" applyFont="1" applyFill="1" applyBorder="1" applyAlignment="1">
      <alignment horizontal="center" vertical="center"/>
    </xf>
    <xf numFmtId="0" fontId="0" fillId="0" borderId="1" xfId="0" applyFont="1" applyFill="1" applyBorder="1" applyAlignment="1">
      <alignment wrapText="1"/>
    </xf>
    <xf numFmtId="2" fontId="0" fillId="0" borderId="0" xfId="0" applyNumberFormat="1" applyFill="1"/>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2" fontId="1" fillId="0" borderId="1" xfId="0" applyNumberFormat="1" applyFont="1" applyFill="1" applyBorder="1" applyAlignment="1">
      <alignment horizontal="center" vertical="center"/>
    </xf>
    <xf numFmtId="0" fontId="1" fillId="0" borderId="4" xfId="0" applyFont="1" applyFill="1" applyBorder="1" applyAlignment="1">
      <alignment horizont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0" fillId="0" borderId="1" xfId="0" applyNumberFormat="1" applyFill="1" applyBorder="1" applyAlignment="1">
      <alignment horizontal="center" vertical="center"/>
    </xf>
    <xf numFmtId="0" fontId="1" fillId="0" borderId="1" xfId="0" applyFont="1" applyFill="1" applyBorder="1" applyAlignment="1">
      <alignment horizontal="left" wrapText="1"/>
    </xf>
    <xf numFmtId="17"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Alignment="1">
      <alignment horizontal="left" wrapText="1"/>
    </xf>
    <xf numFmtId="0" fontId="3" fillId="0" borderId="0" xfId="0" applyFont="1" applyFill="1" applyAlignment="1">
      <alignment horizontal="left"/>
    </xf>
    <xf numFmtId="0" fontId="15" fillId="0" borderId="0" xfId="0" applyFont="1" applyFill="1" applyBorder="1" applyAlignment="1">
      <alignment horizontal="left" wrapText="1"/>
    </xf>
    <xf numFmtId="0" fontId="3" fillId="0" borderId="0" xfId="0" applyFont="1" applyFill="1" applyBorder="1" applyAlignment="1">
      <alignment horizontal="left" wrapText="1"/>
    </xf>
    <xf numFmtId="0" fontId="0" fillId="0" borderId="0" xfId="0" applyFont="1" applyFill="1"/>
    <xf numFmtId="0" fontId="13"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1061;&#1077;&#1083;&#1102;&#1083;&#1100;&#1089;&#1082;&#1086;&#1077;%20&#1096;&#1086;&#1089;&#1089;&#1077;%20&#107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 г."/>
      <sheetName val="февраль 2017 г."/>
      <sheetName val="март 2017 г."/>
      <sheetName val="апрель 2017 г."/>
      <sheetName val="май 2017 г."/>
      <sheetName val="июнь 2017 г."/>
      <sheetName val="июль 2017 г."/>
      <sheetName val="август 2017 г."/>
      <sheetName val="сентябрь 2017 г."/>
      <sheetName val="октябрь 2017 г."/>
      <sheetName val="ноябрь 2017 г."/>
      <sheetName val="декабрь 2017 г."/>
      <sheetName val="Годовой акт за 2017 г."/>
      <sheetName val="январь 2018 г."/>
      <sheetName val="февраль 2018 г."/>
      <sheetName val="март 2018г."/>
      <sheetName val="апрель 2018 г."/>
      <sheetName val="май 2018 г."/>
      <sheetName val="июнь 2018 г."/>
      <sheetName val="июль 2018 г."/>
      <sheetName val="август 2018 г."/>
      <sheetName val="сентябрь 2018 г."/>
      <sheetName val="октябрь 2018 г."/>
      <sheetName val="ноябрь 2018 г."/>
      <sheetName val="декабрь 2018 г."/>
      <sheetName val="годовой акт 2018 г."/>
      <sheetName val="январь 2019 г."/>
      <sheetName val="февраль 2019 г."/>
      <sheetName val="март 2019 г."/>
      <sheetName val="апрель 2019 г."/>
      <sheetName val="май 2019 г."/>
      <sheetName val="июнь 2019 г."/>
      <sheetName val="июль 2019 г."/>
      <sheetName val="август 2019 г."/>
      <sheetName val="сентябрь 2019 г."/>
      <sheetName val="октябрь 2019 г."/>
      <sheetName val="ноябрь 2019 г."/>
      <sheetName val="декабрь  2019 г."/>
      <sheetName val="годовой акт 2019 г."/>
      <sheetName val="январь 2020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sheetName val="Год. акт за 2020 год"/>
      <sheetName val="дворники НУ"/>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я 2021 г."/>
      <sheetName val="Годовой акт за 2021 год."/>
      <sheetName val="январь 2022 г."/>
      <sheetName val="февраль 2022 г."/>
      <sheetName val="март 2022 г."/>
      <sheetName val="апрель 2022 г."/>
      <sheetName val="май 2022г."/>
      <sheetName val="июнь 2022 г."/>
      <sheetName val="июль 2022 г."/>
      <sheetName val="август 2022 г."/>
      <sheetName val="сентябрь 2022 г."/>
      <sheetName val="октябрь 2022 г."/>
      <sheetName val="ноябрь 2022 г."/>
      <sheetName val="декабрь 2022 г."/>
      <sheetName val="Годовой акт 2022 г."/>
      <sheetName val="январь 2023 г."/>
      <sheetName val="февраль 2023 г."/>
      <sheetName val="март 2023 г."/>
      <sheetName val="апрель 2023"/>
      <sheetName val="май 2023 г."/>
      <sheetName val="июнь 2023 г."/>
      <sheetName val="июля 2023 г."/>
      <sheetName val="август 2023 г."/>
      <sheetName val="сентябрь 2023 г."/>
      <sheetName val="октябрь 2023 г."/>
      <sheetName val="ноябрь 2023 г."/>
      <sheetName val="декабрь 2023 г."/>
      <sheetName val="Годовой акт за 2023 год"/>
      <sheetName val="январь 2024 г."/>
      <sheetName val="февраль 2024 г."/>
      <sheetName val="март 2024 г."/>
      <sheetName val="апрель 2024 г."/>
      <sheetName val="май 2024 г."/>
      <sheetName val="июнь 2024 г."/>
      <sheetName val="июль 2024 г."/>
      <sheetName val="август 2024г."/>
      <sheetName val="сентябрь 2024 г."/>
      <sheetName val="октябрь 2024 г."/>
      <sheetName val="ноябрь 2024 г."/>
      <sheetName val="декабрь 2024 г."/>
      <sheetName val="Годовой акт за 2024 г."/>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7">
          <cell r="F7">
            <v>9044.6620000000003</v>
          </cell>
        </row>
        <row r="9">
          <cell r="F9">
            <v>6422.7960000000003</v>
          </cell>
        </row>
        <row r="11">
          <cell r="F11">
            <v>418.87800000000004</v>
          </cell>
        </row>
        <row r="12">
          <cell r="F12">
            <v>6934.7579999999998</v>
          </cell>
        </row>
        <row r="26">
          <cell r="F26">
            <v>3909.5280000000002</v>
          </cell>
        </row>
      </sheetData>
      <sheetData sheetId="119">
        <row r="7">
          <cell r="F7">
            <v>9044.6620000000003</v>
          </cell>
        </row>
        <row r="9">
          <cell r="F9">
            <v>6422.7960000000003</v>
          </cell>
        </row>
        <row r="11">
          <cell r="F11">
            <v>418.87800000000004</v>
          </cell>
        </row>
        <row r="12">
          <cell r="F12">
            <v>6934.7579999999998</v>
          </cell>
        </row>
        <row r="26">
          <cell r="F26">
            <v>3909.5280000000002</v>
          </cell>
        </row>
      </sheetData>
      <sheetData sheetId="120">
        <row r="7">
          <cell r="F7">
            <v>9044.6620000000003</v>
          </cell>
        </row>
        <row r="9">
          <cell r="F9">
            <v>6422.7960000000003</v>
          </cell>
        </row>
        <row r="11">
          <cell r="F11">
            <v>418.87800000000004</v>
          </cell>
        </row>
        <row r="12">
          <cell r="F12">
            <v>6934.7579999999998</v>
          </cell>
        </row>
        <row r="25">
          <cell r="F25">
            <v>3909.5280000000002</v>
          </cell>
        </row>
      </sheetData>
      <sheetData sheetId="121">
        <row r="7">
          <cell r="F7">
            <v>9044.6620000000003</v>
          </cell>
        </row>
        <row r="9">
          <cell r="F9">
            <v>6422.7960000000003</v>
          </cell>
        </row>
        <row r="11">
          <cell r="F11">
            <v>418.87800000000004</v>
          </cell>
        </row>
        <row r="12">
          <cell r="F12">
            <v>6934.7579999999998</v>
          </cell>
        </row>
        <row r="24">
          <cell r="F24">
            <v>3909.5280000000002</v>
          </cell>
        </row>
      </sheetData>
      <sheetData sheetId="122">
        <row r="7">
          <cell r="F7">
            <v>9044.6620000000003</v>
          </cell>
        </row>
        <row r="9">
          <cell r="F9">
            <v>6422.7960000000003</v>
          </cell>
        </row>
        <row r="11">
          <cell r="F11">
            <v>418.87800000000004</v>
          </cell>
        </row>
        <row r="12">
          <cell r="F12">
            <v>6934.7579999999998</v>
          </cell>
        </row>
        <row r="25">
          <cell r="F25">
            <v>3909.5280000000002</v>
          </cell>
        </row>
      </sheetData>
      <sheetData sheetId="123">
        <row r="7">
          <cell r="F7">
            <v>9044.6620000000003</v>
          </cell>
        </row>
        <row r="9">
          <cell r="F9">
            <v>6422.7960000000003</v>
          </cell>
        </row>
        <row r="12">
          <cell r="F12">
            <v>418.87800000000004</v>
          </cell>
        </row>
        <row r="13">
          <cell r="F13">
            <v>6934.7579999999998</v>
          </cell>
        </row>
        <row r="22">
          <cell r="F22">
            <v>3909.5280000000002</v>
          </cell>
        </row>
      </sheetData>
      <sheetData sheetId="124">
        <row r="7">
          <cell r="F7">
            <v>9044.6620000000003</v>
          </cell>
        </row>
        <row r="9">
          <cell r="F9">
            <v>6422.7960000000003</v>
          </cell>
        </row>
        <row r="11">
          <cell r="F11">
            <v>418.87800000000004</v>
          </cell>
        </row>
        <row r="12">
          <cell r="F12">
            <v>6934.7579999999998</v>
          </cell>
        </row>
        <row r="22">
          <cell r="F22">
            <v>3909.5280000000002</v>
          </cell>
        </row>
      </sheetData>
      <sheetData sheetId="125">
        <row r="7">
          <cell r="F7">
            <v>9044.6620000000003</v>
          </cell>
        </row>
        <row r="9">
          <cell r="F9">
            <v>6422.7960000000003</v>
          </cell>
        </row>
        <row r="11">
          <cell r="F11">
            <v>418.87800000000004</v>
          </cell>
        </row>
        <row r="13">
          <cell r="F13">
            <v>6934.7579999999998</v>
          </cell>
        </row>
        <row r="23">
          <cell r="F23">
            <v>3909.5280000000002</v>
          </cell>
        </row>
      </sheetData>
      <sheetData sheetId="126">
        <row r="7">
          <cell r="F7">
            <v>9044.6620000000003</v>
          </cell>
        </row>
        <row r="9">
          <cell r="F9">
            <v>6422.7960000000003</v>
          </cell>
        </row>
        <row r="11">
          <cell r="F11">
            <v>418.87800000000004</v>
          </cell>
        </row>
        <row r="12">
          <cell r="F12">
            <v>6934.7579999999998</v>
          </cell>
        </row>
        <row r="22">
          <cell r="F22">
            <v>3909.5280000000002</v>
          </cell>
        </row>
      </sheetData>
      <sheetData sheetId="127">
        <row r="7">
          <cell r="F7">
            <v>9044.6620000000003</v>
          </cell>
        </row>
        <row r="9">
          <cell r="F9">
            <v>6422.7960000000003</v>
          </cell>
        </row>
        <row r="11">
          <cell r="F11">
            <v>419.60700000000003</v>
          </cell>
        </row>
        <row r="12">
          <cell r="F12">
            <v>6946.8269999999993</v>
          </cell>
        </row>
        <row r="25">
          <cell r="F25">
            <v>3916.3319999999999</v>
          </cell>
        </row>
      </sheetData>
      <sheetData sheetId="128">
        <row r="7">
          <cell r="F7">
            <v>9044.6620000000003</v>
          </cell>
        </row>
        <row r="9">
          <cell r="F9">
            <v>6422.7960000000003</v>
          </cell>
        </row>
        <row r="11">
          <cell r="F11">
            <v>418.87800000000004</v>
          </cell>
        </row>
        <row r="12">
          <cell r="F12">
            <v>6934.7579999999998</v>
          </cell>
        </row>
        <row r="27">
          <cell r="F27">
            <v>3909.5280000000002</v>
          </cell>
        </row>
      </sheetData>
      <sheetData sheetId="129">
        <row r="7">
          <cell r="F7">
            <v>9044.6620000000003</v>
          </cell>
        </row>
        <row r="9">
          <cell r="F9">
            <v>6422.7960000000003</v>
          </cell>
        </row>
        <row r="12">
          <cell r="F12">
            <v>418.14800000000002</v>
          </cell>
        </row>
        <row r="13">
          <cell r="F13">
            <v>6550.308</v>
          </cell>
        </row>
        <row r="24">
          <cell r="F24">
            <v>3902.7280000000001</v>
          </cell>
        </row>
      </sheetData>
      <sheetData sheetId="130"/>
      <sheetData sheetId="13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tabSelected="1" workbookViewId="0">
      <selection activeCell="E8" sqref="E8"/>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hidden="1" customWidth="1"/>
    <col min="12" max="15" width="0" hidden="1" customWidth="1"/>
  </cols>
  <sheetData>
    <row r="1" spans="1:11" x14ac:dyDescent="0.3">
      <c r="A1" s="1" t="s">
        <v>0</v>
      </c>
      <c r="B1" s="1"/>
      <c r="C1" s="1"/>
      <c r="D1" s="1"/>
      <c r="E1" s="1"/>
      <c r="F1" s="1"/>
      <c r="G1" s="1"/>
      <c r="H1" s="1"/>
      <c r="I1" s="1"/>
    </row>
    <row r="2" spans="1:11" ht="48.75" customHeight="1" x14ac:dyDescent="0.3">
      <c r="A2" s="2" t="s">
        <v>1</v>
      </c>
      <c r="B2" s="2"/>
      <c r="C2" s="2"/>
      <c r="D2" s="2"/>
      <c r="E2" s="2"/>
      <c r="F2" s="2"/>
      <c r="G2" s="2"/>
      <c r="H2" s="2"/>
      <c r="I2" s="2"/>
    </row>
    <row r="3" spans="1:11" ht="96" x14ac:dyDescent="0.3">
      <c r="A3" s="3" t="s">
        <v>2</v>
      </c>
      <c r="B3" s="3" t="s">
        <v>3</v>
      </c>
      <c r="C3" s="4" t="s">
        <v>4</v>
      </c>
      <c r="D3" s="5"/>
      <c r="E3" s="3" t="s">
        <v>5</v>
      </c>
      <c r="F3" s="3" t="s">
        <v>6</v>
      </c>
      <c r="G3" s="6"/>
      <c r="H3" s="6"/>
      <c r="I3" s="6"/>
    </row>
    <row r="4" spans="1:11" x14ac:dyDescent="0.3">
      <c r="A4" s="7" t="s">
        <v>7</v>
      </c>
      <c r="B4" s="8"/>
      <c r="C4" s="8"/>
      <c r="D4" s="8"/>
      <c r="E4" s="8"/>
      <c r="F4" s="9"/>
      <c r="G4" s="6"/>
      <c r="H4" s="6"/>
      <c r="I4" s="6"/>
    </row>
    <row r="5" spans="1:11" ht="16.2" x14ac:dyDescent="0.3">
      <c r="A5" s="10" t="s">
        <v>8</v>
      </c>
      <c r="B5" s="11" t="s">
        <v>9</v>
      </c>
      <c r="C5" s="12" t="s">
        <v>10</v>
      </c>
      <c r="D5" s="13"/>
      <c r="E5" s="14">
        <v>5.83</v>
      </c>
      <c r="F5" s="14">
        <f>'[1]январь 2025 г.'!F7+'[1]февраль 2025 г.'!F7+'[1]март 2025 г.'!F7+'[1]апрель 2025 г.'!F7+'[1]май 2025 г.'!F7+'[1]июнь 2025 г.'!F7+'[1]июль 2025 г.'!F7+'[1]август 2025 г.'!F7+'[1]сентябрь 2025 г.'!F7+'[1]октябрь 2025 г.'!F7+'[1]ноябрь 2025 г. '!F7+'[1]декабрь 2025 г.'!F7</f>
        <v>108535.94399999997</v>
      </c>
      <c r="G5" s="6"/>
      <c r="H5" s="6"/>
      <c r="I5" s="6"/>
      <c r="K5" s="6"/>
    </row>
    <row r="6" spans="1:11" ht="26.25" customHeight="1" x14ac:dyDescent="0.3">
      <c r="A6" s="15"/>
      <c r="B6" s="16"/>
      <c r="C6" s="17" t="s">
        <v>11</v>
      </c>
      <c r="D6" s="18"/>
      <c r="E6" s="14">
        <f t="shared" ref="E6:E17" si="0">-5.83</f>
        <v>-5.83</v>
      </c>
      <c r="F6" s="14">
        <f t="shared" ref="F6:F14" si="1">-9044.66</f>
        <v>-9044.66</v>
      </c>
      <c r="G6" s="6"/>
      <c r="H6" s="6"/>
      <c r="I6" s="6"/>
      <c r="K6" s="6"/>
    </row>
    <row r="7" spans="1:11" ht="26.25" customHeight="1" x14ac:dyDescent="0.3">
      <c r="A7" s="15"/>
      <c r="B7" s="16"/>
      <c r="C7" s="17" t="s">
        <v>12</v>
      </c>
      <c r="D7" s="18"/>
      <c r="E7" s="14">
        <f t="shared" si="0"/>
        <v>-5.83</v>
      </c>
      <c r="F7" s="14">
        <f t="shared" si="1"/>
        <v>-9044.66</v>
      </c>
      <c r="G7" s="6"/>
      <c r="H7" s="6"/>
      <c r="I7" s="6"/>
      <c r="K7" s="6"/>
    </row>
    <row r="8" spans="1:11" ht="27" customHeight="1" x14ac:dyDescent="0.3">
      <c r="A8" s="15"/>
      <c r="B8" s="16"/>
      <c r="C8" s="17" t="s">
        <v>13</v>
      </c>
      <c r="D8" s="18"/>
      <c r="E8" s="14">
        <f t="shared" si="0"/>
        <v>-5.83</v>
      </c>
      <c r="F8" s="14">
        <f t="shared" si="1"/>
        <v>-9044.66</v>
      </c>
      <c r="G8" s="6"/>
      <c r="H8" s="6"/>
      <c r="I8" s="6"/>
      <c r="K8" s="6"/>
    </row>
    <row r="9" spans="1:11" ht="27" customHeight="1" x14ac:dyDescent="0.3">
      <c r="A9" s="15"/>
      <c r="B9" s="16"/>
      <c r="C9" s="17" t="s">
        <v>14</v>
      </c>
      <c r="D9" s="18"/>
      <c r="E9" s="14">
        <f t="shared" si="0"/>
        <v>-5.83</v>
      </c>
      <c r="F9" s="14">
        <f t="shared" si="1"/>
        <v>-9044.66</v>
      </c>
      <c r="G9" s="6"/>
      <c r="H9" s="6"/>
      <c r="I9" s="6"/>
      <c r="K9" s="6"/>
    </row>
    <row r="10" spans="1:11" ht="27" customHeight="1" x14ac:dyDescent="0.3">
      <c r="A10" s="15"/>
      <c r="B10" s="16"/>
      <c r="C10" s="17" t="s">
        <v>15</v>
      </c>
      <c r="D10" s="18"/>
      <c r="E10" s="14">
        <f t="shared" si="0"/>
        <v>-5.83</v>
      </c>
      <c r="F10" s="14">
        <f t="shared" si="1"/>
        <v>-9044.66</v>
      </c>
      <c r="G10" s="6"/>
      <c r="H10" s="6"/>
      <c r="I10" s="6"/>
      <c r="K10" s="6"/>
    </row>
    <row r="11" spans="1:11" ht="27" customHeight="1" x14ac:dyDescent="0.3">
      <c r="A11" s="15"/>
      <c r="B11" s="16"/>
      <c r="C11" s="19" t="s">
        <v>16</v>
      </c>
      <c r="D11" s="20"/>
      <c r="E11" s="21">
        <f t="shared" si="0"/>
        <v>-5.83</v>
      </c>
      <c r="F11" s="21">
        <f t="shared" si="1"/>
        <v>-9044.66</v>
      </c>
      <c r="G11" s="6"/>
      <c r="H11" s="6"/>
      <c r="I11" s="6"/>
      <c r="K11" s="6"/>
    </row>
    <row r="12" spans="1:11" ht="27" customHeight="1" x14ac:dyDescent="0.3">
      <c r="A12" s="15"/>
      <c r="B12" s="16"/>
      <c r="C12" s="19" t="s">
        <v>17</v>
      </c>
      <c r="D12" s="20"/>
      <c r="E12" s="21">
        <f t="shared" si="0"/>
        <v>-5.83</v>
      </c>
      <c r="F12" s="21">
        <f t="shared" si="1"/>
        <v>-9044.66</v>
      </c>
      <c r="G12" s="6"/>
      <c r="H12" s="6"/>
      <c r="I12" s="6"/>
      <c r="K12" s="6"/>
    </row>
    <row r="13" spans="1:11" ht="26.25" customHeight="1" x14ac:dyDescent="0.3">
      <c r="A13" s="15"/>
      <c r="B13" s="16"/>
      <c r="C13" s="19" t="s">
        <v>18</v>
      </c>
      <c r="D13" s="20"/>
      <c r="E13" s="21">
        <f t="shared" si="0"/>
        <v>-5.83</v>
      </c>
      <c r="F13" s="21">
        <f t="shared" si="1"/>
        <v>-9044.66</v>
      </c>
      <c r="G13" s="6"/>
      <c r="H13" s="6"/>
      <c r="I13" s="6"/>
      <c r="K13" s="6"/>
    </row>
    <row r="14" spans="1:11" ht="26.25" customHeight="1" x14ac:dyDescent="0.3">
      <c r="A14" s="15"/>
      <c r="B14" s="16"/>
      <c r="C14" s="19" t="s">
        <v>19</v>
      </c>
      <c r="D14" s="20"/>
      <c r="E14" s="21">
        <f t="shared" si="0"/>
        <v>-5.83</v>
      </c>
      <c r="F14" s="21">
        <f t="shared" si="1"/>
        <v>-9044.66</v>
      </c>
      <c r="G14" s="6"/>
      <c r="H14" s="6"/>
      <c r="I14" s="6"/>
      <c r="K14" s="6"/>
    </row>
    <row r="15" spans="1:11" ht="24.75" customHeight="1" x14ac:dyDescent="0.3">
      <c r="A15" s="15"/>
      <c r="B15" s="16"/>
      <c r="C15" s="19" t="s">
        <v>20</v>
      </c>
      <c r="D15" s="20"/>
      <c r="E15" s="21">
        <f>-5.83</f>
        <v>-5.83</v>
      </c>
      <c r="F15" s="21">
        <f>-9044.66</f>
        <v>-9044.66</v>
      </c>
      <c r="G15" s="6"/>
      <c r="H15" s="6"/>
      <c r="I15" s="6"/>
      <c r="K15" s="6"/>
    </row>
    <row r="16" spans="1:11" ht="20.25" customHeight="1" x14ac:dyDescent="0.3">
      <c r="A16" s="15"/>
      <c r="B16" s="16"/>
      <c r="C16" s="19" t="s">
        <v>21</v>
      </c>
      <c r="D16" s="20"/>
      <c r="E16" s="21">
        <f t="shared" si="0"/>
        <v>-5.83</v>
      </c>
      <c r="F16" s="21">
        <f>-9044.66</f>
        <v>-9044.66</v>
      </c>
      <c r="G16" s="6"/>
      <c r="H16" s="6"/>
      <c r="I16" s="6"/>
      <c r="K16" s="6"/>
    </row>
    <row r="17" spans="1:11" ht="28.5" customHeight="1" x14ac:dyDescent="0.3">
      <c r="A17" s="22"/>
      <c r="B17" s="23"/>
      <c r="C17" s="19" t="s">
        <v>22</v>
      </c>
      <c r="D17" s="20"/>
      <c r="E17" s="21">
        <f t="shared" si="0"/>
        <v>-5.83</v>
      </c>
      <c r="F17" s="21">
        <f>-9044.66</f>
        <v>-9044.66</v>
      </c>
      <c r="G17" s="6"/>
      <c r="H17" s="6"/>
      <c r="I17" s="6"/>
      <c r="J17" s="24"/>
      <c r="K17" s="6"/>
    </row>
    <row r="18" spans="1:11" ht="16.2" x14ac:dyDescent="0.3">
      <c r="A18" s="10" t="s">
        <v>23</v>
      </c>
      <c r="B18" s="25" t="s">
        <v>24</v>
      </c>
      <c r="C18" s="26" t="s">
        <v>10</v>
      </c>
      <c r="D18" s="27"/>
      <c r="E18" s="28">
        <v>4.1399999999999997</v>
      </c>
      <c r="F18" s="29">
        <f>'[1]январь 2025 г.'!F9+'[1]февраль 2025 г.'!F9+'[1]март 2025 г.'!F9+'[1]апрель 2025 г.'!F9+'[1]май 2025 г.'!F9+'[1]июнь 2025 г.'!F9+'[1]июль 2025 г.'!F9+'[1]август 2025 г.'!F9+'[1]сентябрь 2025 г.'!F9+'[1]октябрь 2025 г.'!F9+'[1]ноябрь 2025 г. '!F9+'[1]декабрь 2025 г.'!F9</f>
        <v>77073.552000000011</v>
      </c>
      <c r="G18" s="6"/>
      <c r="H18" s="6"/>
      <c r="I18" s="6"/>
      <c r="K18" s="6"/>
    </row>
    <row r="19" spans="1:11" ht="21" customHeight="1" x14ac:dyDescent="0.3">
      <c r="A19" s="15"/>
      <c r="B19" s="30"/>
      <c r="C19" s="17" t="s">
        <v>11</v>
      </c>
      <c r="D19" s="18"/>
      <c r="E19" s="31">
        <f>-3.11</f>
        <v>-3.11</v>
      </c>
      <c r="F19" s="31">
        <f t="shared" ref="F19:F24" si="2">E19*1551.4</f>
        <v>-4824.8540000000003</v>
      </c>
      <c r="G19" s="6"/>
      <c r="H19" s="6"/>
      <c r="I19" s="6"/>
      <c r="K19" s="6"/>
    </row>
    <row r="20" spans="1:11" ht="21.75" customHeight="1" x14ac:dyDescent="0.3">
      <c r="A20" s="15"/>
      <c r="B20" s="30"/>
      <c r="C20" s="17" t="s">
        <v>12</v>
      </c>
      <c r="D20" s="18"/>
      <c r="E20" s="31">
        <f>-4.14</f>
        <v>-4.1399999999999997</v>
      </c>
      <c r="F20" s="31">
        <f t="shared" si="2"/>
        <v>-6422.7960000000003</v>
      </c>
      <c r="G20" s="6"/>
      <c r="H20" s="6"/>
      <c r="I20" s="6"/>
      <c r="K20" s="6"/>
    </row>
    <row r="21" spans="1:11" ht="25.5" customHeight="1" x14ac:dyDescent="0.3">
      <c r="A21" s="15"/>
      <c r="B21" s="30"/>
      <c r="C21" s="17" t="s">
        <v>13</v>
      </c>
      <c r="D21" s="18"/>
      <c r="E21" s="31">
        <f>-4.14</f>
        <v>-4.1399999999999997</v>
      </c>
      <c r="F21" s="31">
        <f t="shared" si="2"/>
        <v>-6422.7960000000003</v>
      </c>
      <c r="G21" s="6"/>
      <c r="H21" s="6"/>
      <c r="I21" s="6"/>
      <c r="K21" s="6"/>
    </row>
    <row r="22" spans="1:11" ht="24" customHeight="1" x14ac:dyDescent="0.3">
      <c r="A22" s="15"/>
      <c r="B22" s="30"/>
      <c r="C22" s="17" t="s">
        <v>14</v>
      </c>
      <c r="D22" s="18"/>
      <c r="E22" s="31">
        <f>-4.14</f>
        <v>-4.1399999999999997</v>
      </c>
      <c r="F22" s="31">
        <f t="shared" si="2"/>
        <v>-6422.7960000000003</v>
      </c>
      <c r="G22" s="6"/>
      <c r="H22" s="6"/>
      <c r="I22" s="6"/>
      <c r="K22" s="6"/>
    </row>
    <row r="23" spans="1:11" ht="25.5" customHeight="1" x14ac:dyDescent="0.3">
      <c r="A23" s="15"/>
      <c r="B23" s="30"/>
      <c r="C23" s="17" t="s">
        <v>15</v>
      </c>
      <c r="D23" s="18"/>
      <c r="E23" s="31">
        <f>-4.14</f>
        <v>-4.1399999999999997</v>
      </c>
      <c r="F23" s="31">
        <f t="shared" si="2"/>
        <v>-6422.7960000000003</v>
      </c>
      <c r="G23" s="6"/>
      <c r="H23" s="6"/>
      <c r="I23" s="6"/>
      <c r="K23" s="6"/>
    </row>
    <row r="24" spans="1:11" ht="24" customHeight="1" x14ac:dyDescent="0.3">
      <c r="A24" s="15"/>
      <c r="B24" s="30"/>
      <c r="C24" s="17" t="s">
        <v>16</v>
      </c>
      <c r="D24" s="18"/>
      <c r="E24" s="31">
        <f>-4.14</f>
        <v>-4.1399999999999997</v>
      </c>
      <c r="F24" s="31">
        <f t="shared" si="2"/>
        <v>-6422.7960000000003</v>
      </c>
      <c r="G24" s="6"/>
      <c r="H24" s="6"/>
      <c r="I24" s="6"/>
      <c r="K24" s="6"/>
    </row>
    <row r="25" spans="1:11" ht="24" customHeight="1" x14ac:dyDescent="0.3">
      <c r="A25" s="15"/>
      <c r="B25" s="30"/>
      <c r="C25" s="19" t="s">
        <v>18</v>
      </c>
      <c r="D25" s="20"/>
      <c r="E25" s="32">
        <v>-4.1399999999999997</v>
      </c>
      <c r="F25" s="32">
        <v>-6422.8</v>
      </c>
      <c r="G25" s="6"/>
      <c r="H25" s="6"/>
      <c r="I25" s="6"/>
      <c r="K25" s="6"/>
    </row>
    <row r="26" spans="1:11" ht="27.6" customHeight="1" x14ac:dyDescent="0.3">
      <c r="A26" s="15"/>
      <c r="B26" s="30"/>
      <c r="C26" s="19" t="s">
        <v>19</v>
      </c>
      <c r="D26" s="20"/>
      <c r="E26" s="32">
        <v>-4.1399999999999997</v>
      </c>
      <c r="F26" s="32">
        <v>-6422.8</v>
      </c>
      <c r="G26" s="6"/>
      <c r="H26" s="6"/>
      <c r="I26" s="6"/>
      <c r="K26" s="6"/>
    </row>
    <row r="27" spans="1:11" ht="27.6" customHeight="1" x14ac:dyDescent="0.3">
      <c r="A27" s="15"/>
      <c r="B27" s="30"/>
      <c r="C27" s="19" t="s">
        <v>20</v>
      </c>
      <c r="D27" s="20"/>
      <c r="E27" s="32">
        <v>-4.1399999999999997</v>
      </c>
      <c r="F27" s="32">
        <v>-6422.8</v>
      </c>
      <c r="G27" s="6"/>
      <c r="H27" s="6"/>
      <c r="I27" s="6"/>
      <c r="K27" s="6"/>
    </row>
    <row r="28" spans="1:11" ht="28.2" customHeight="1" x14ac:dyDescent="0.3">
      <c r="A28" s="15"/>
      <c r="B28" s="30"/>
      <c r="C28" s="19" t="s">
        <v>21</v>
      </c>
      <c r="D28" s="20"/>
      <c r="E28" s="32">
        <v>-4.1399999999999997</v>
      </c>
      <c r="F28" s="32">
        <f>-6422.8</f>
        <v>-6422.8</v>
      </c>
      <c r="G28" s="6"/>
      <c r="H28" s="6"/>
      <c r="I28" s="6"/>
      <c r="K28" s="6"/>
    </row>
    <row r="29" spans="1:11" ht="27.6" customHeight="1" x14ac:dyDescent="0.3">
      <c r="A29" s="22"/>
      <c r="B29" s="30"/>
      <c r="C29" s="19" t="s">
        <v>22</v>
      </c>
      <c r="D29" s="20"/>
      <c r="E29" s="32">
        <v>-4.1399999999999997</v>
      </c>
      <c r="F29" s="32">
        <f>-6422.8</f>
        <v>-6422.8</v>
      </c>
      <c r="G29" s="6"/>
      <c r="H29" s="6"/>
      <c r="I29" s="6"/>
      <c r="K29" s="6"/>
    </row>
    <row r="30" spans="1:11" ht="25.5" customHeight="1" x14ac:dyDescent="0.3">
      <c r="A30" s="33" t="s">
        <v>25</v>
      </c>
      <c r="B30" s="34"/>
      <c r="C30" s="34"/>
      <c r="D30" s="34"/>
      <c r="E30" s="34"/>
      <c r="F30" s="35"/>
      <c r="G30" s="6"/>
      <c r="H30" s="6"/>
      <c r="I30" s="6"/>
      <c r="K30" s="6"/>
    </row>
    <row r="31" spans="1:11" ht="18" customHeight="1" x14ac:dyDescent="0.3">
      <c r="A31" s="33" t="s">
        <v>26</v>
      </c>
      <c r="B31" s="34"/>
      <c r="C31" s="34"/>
      <c r="D31" s="34"/>
      <c r="E31" s="34"/>
      <c r="F31" s="35"/>
      <c r="G31" s="6"/>
      <c r="H31" s="6"/>
      <c r="I31" s="6"/>
      <c r="K31" s="6"/>
    </row>
    <row r="32" spans="1:11" ht="15.75" customHeight="1" x14ac:dyDescent="0.3">
      <c r="A32" s="36" t="s">
        <v>27</v>
      </c>
      <c r="B32" s="37"/>
      <c r="C32" s="37"/>
      <c r="D32" s="37"/>
      <c r="E32" s="37"/>
      <c r="F32" s="38"/>
      <c r="G32" s="6"/>
      <c r="H32" s="6"/>
      <c r="I32" s="6"/>
      <c r="K32" s="6"/>
    </row>
    <row r="33" spans="1:13" ht="27.75" customHeight="1" x14ac:dyDescent="0.3">
      <c r="A33" s="39" t="s">
        <v>28</v>
      </c>
      <c r="B33" s="40" t="s">
        <v>29</v>
      </c>
      <c r="C33" s="12" t="s">
        <v>10</v>
      </c>
      <c r="D33" s="13"/>
      <c r="E33" s="41">
        <v>0.27</v>
      </c>
      <c r="F33" s="41">
        <f>'[1]январь 2025 г.'!F11+'[1]февраль 2025 г.'!F11+'[1]март 2025 г.'!F11+'[1]апрель 2025 г.'!F11+'[1]май 2025 г.'!F11+'[1]июнь 2025 г.'!F12+'[1]июль 2025 г.'!F11+'[1]август 2025 г.'!F11+'[1]сентябрь 2025 г.'!F11+'[1]октябрь 2025 г.'!F11+'[1]ноябрь 2025 г. '!F11+'[1]декабрь 2025 г.'!F12</f>
        <v>5026.5350000000008</v>
      </c>
      <c r="G33" s="6"/>
      <c r="H33" s="6"/>
      <c r="I33" s="6"/>
      <c r="J33" s="24"/>
      <c r="K33" s="42">
        <f>'[1]январь 2025 г.'!F11+'[1]февраль 2025 г.'!F11+'[1]март 2025 г.'!F11+'[1]апрель 2025 г.'!F11+'[1]май 2025 г.'!F11+'[1]июнь 2025 г.'!F12+'[1]июль 2025 г.'!F11+'[1]август 2025 г.'!F11+'[1]сентябрь 2025 г.'!F11+'[1]октябрь 2025 г.'!F11+'[1]ноябрь 2025 г. '!F11+'[1]декабрь 2025 г.'!F12</f>
        <v>5026.5350000000008</v>
      </c>
      <c r="L33" s="24"/>
    </row>
    <row r="34" spans="1:13" ht="280.5" customHeight="1" x14ac:dyDescent="0.3">
      <c r="A34" s="39" t="s">
        <v>30</v>
      </c>
      <c r="B34" s="43" t="s">
        <v>31</v>
      </c>
      <c r="C34" s="12" t="s">
        <v>32</v>
      </c>
      <c r="D34" s="13"/>
      <c r="E34" s="44">
        <v>0.13</v>
      </c>
      <c r="F34" s="44">
        <v>2792.52</v>
      </c>
      <c r="G34" s="6"/>
      <c r="H34" s="6"/>
      <c r="I34" s="6"/>
      <c r="K34" s="6">
        <v>2420.1799999999998</v>
      </c>
    </row>
    <row r="35" spans="1:13" ht="72.599999999999994" x14ac:dyDescent="0.3">
      <c r="A35" s="39" t="s">
        <v>33</v>
      </c>
      <c r="B35" s="40" t="s">
        <v>34</v>
      </c>
      <c r="C35" s="45" t="s">
        <v>10</v>
      </c>
      <c r="D35" s="45"/>
      <c r="E35" s="46">
        <v>4.47</v>
      </c>
      <c r="F35" s="46">
        <f>'[1]январь 2025 г.'!F12+'[1]февраль 2025 г.'!F12+'[1]март 2025 г.'!F12+'[1]апрель 2025 г.'!F12+'[1]май 2025 г.'!F12+'[1]июнь 2025 г.'!F13+'[1]июль 2025 г.'!F12+'[1]август 2025 г.'!F13+'[1]сентябрь 2025 г.'!F12+'[1]октябрь 2025 г.'!F12+'[1]ноябрь 2025 г. '!F12+'[1]декабрь 2025 г.'!F13+0.01</f>
        <v>82844.725000000006</v>
      </c>
      <c r="G35" s="6"/>
      <c r="H35" s="6"/>
      <c r="I35" s="6"/>
      <c r="K35" s="47">
        <f>'[1]январь 2025 г.'!F12+'[1]февраль 2025 г.'!F12+'[1]март 2025 г.'!F12+'[1]апрель 2025 г.'!F12+'[1]май 2025 г.'!F12+'[1]июнь 2025 г.'!F13+'[1]июль 2025 г.'!F12+'[1]август 2025 г.'!F13+'[1]сентябрь 2025 г.'!F12+'[1]октябрь 2025 г.'!F12+'[1]ноябрь 2025 г. '!F12+'[1]декабрь 2025 г.'!F13</f>
        <v>82844.715000000011</v>
      </c>
      <c r="L35" s="48" t="s">
        <v>35</v>
      </c>
      <c r="M35" s="48"/>
    </row>
    <row r="36" spans="1:13" ht="36" customHeight="1" x14ac:dyDescent="0.3">
      <c r="A36" s="49" t="s">
        <v>36</v>
      </c>
      <c r="B36" s="49"/>
      <c r="C36" s="49"/>
      <c r="D36" s="49"/>
      <c r="E36" s="50"/>
      <c r="F36" s="50"/>
      <c r="G36" s="6"/>
      <c r="H36" s="6"/>
      <c r="I36" s="6"/>
      <c r="L36" s="48"/>
      <c r="M36" s="48"/>
    </row>
    <row r="37" spans="1:13" ht="61.5" customHeight="1" x14ac:dyDescent="0.3">
      <c r="A37" s="51" t="s">
        <v>37</v>
      </c>
      <c r="B37" s="51"/>
      <c r="C37" s="51"/>
      <c r="D37" s="51"/>
      <c r="E37" s="50"/>
      <c r="F37" s="50"/>
      <c r="G37" s="6"/>
      <c r="H37" s="6"/>
      <c r="I37" s="6"/>
      <c r="L37" s="48"/>
      <c r="M37" s="48"/>
    </row>
    <row r="38" spans="1:13" ht="24.75" customHeight="1" x14ac:dyDescent="0.3">
      <c r="A38" s="36" t="s">
        <v>38</v>
      </c>
      <c r="B38" s="37"/>
      <c r="C38" s="37"/>
      <c r="D38" s="38"/>
      <c r="E38" s="50"/>
      <c r="F38" s="50"/>
      <c r="G38" s="6"/>
      <c r="H38" s="6"/>
      <c r="I38" s="6"/>
      <c r="L38" s="48"/>
      <c r="M38" s="48"/>
    </row>
    <row r="39" spans="1:13" ht="26.4" customHeight="1" x14ac:dyDescent="0.3">
      <c r="A39" s="36" t="s">
        <v>39</v>
      </c>
      <c r="B39" s="37"/>
      <c r="C39" s="37"/>
      <c r="D39" s="38"/>
      <c r="E39" s="50"/>
      <c r="F39" s="50"/>
      <c r="G39" s="6"/>
      <c r="H39" s="6"/>
      <c r="I39" s="6"/>
      <c r="L39" s="48"/>
      <c r="M39" s="48"/>
    </row>
    <row r="40" spans="1:13" ht="17.25" customHeight="1" x14ac:dyDescent="0.3">
      <c r="A40" s="52" t="s">
        <v>40</v>
      </c>
      <c r="B40" s="53"/>
      <c r="C40" s="53"/>
      <c r="D40" s="54"/>
      <c r="E40" s="50"/>
      <c r="F40" s="50"/>
      <c r="G40" s="6"/>
      <c r="H40" s="6"/>
      <c r="I40" s="6"/>
      <c r="L40" s="48"/>
      <c r="M40" s="48"/>
    </row>
    <row r="41" spans="1:13" ht="26.4" customHeight="1" x14ac:dyDescent="0.3">
      <c r="A41" s="36" t="s">
        <v>41</v>
      </c>
      <c r="B41" s="37"/>
      <c r="C41" s="37"/>
      <c r="D41" s="38"/>
      <c r="E41" s="50"/>
      <c r="F41" s="50"/>
      <c r="G41" s="6"/>
      <c r="H41" s="6"/>
      <c r="I41" s="6"/>
      <c r="L41" s="48"/>
      <c r="M41" s="48"/>
    </row>
    <row r="42" spans="1:13" ht="26.4" customHeight="1" x14ac:dyDescent="0.3">
      <c r="A42" s="36" t="s">
        <v>42</v>
      </c>
      <c r="B42" s="37"/>
      <c r="C42" s="37"/>
      <c r="D42" s="38"/>
      <c r="E42" s="50"/>
      <c r="F42" s="50"/>
      <c r="G42" s="6"/>
      <c r="H42" s="6"/>
      <c r="I42" s="6"/>
      <c r="L42" s="48"/>
      <c r="M42" s="48"/>
    </row>
    <row r="43" spans="1:13" ht="26.4" customHeight="1" x14ac:dyDescent="0.3">
      <c r="A43" s="36" t="s">
        <v>43</v>
      </c>
      <c r="B43" s="37"/>
      <c r="C43" s="37"/>
      <c r="D43" s="38"/>
      <c r="E43" s="50"/>
      <c r="F43" s="50"/>
      <c r="G43" s="6"/>
      <c r="H43" s="6"/>
      <c r="I43" s="6"/>
      <c r="L43" s="48"/>
      <c r="M43" s="48"/>
    </row>
    <row r="44" spans="1:13" ht="26.4" customHeight="1" x14ac:dyDescent="0.3">
      <c r="A44" s="36" t="s">
        <v>44</v>
      </c>
      <c r="B44" s="37"/>
      <c r="C44" s="37"/>
      <c r="D44" s="38"/>
      <c r="E44" s="50"/>
      <c r="F44" s="50"/>
      <c r="G44" s="6"/>
      <c r="H44" s="6"/>
      <c r="I44" s="6"/>
      <c r="L44" s="48"/>
      <c r="M44" s="48"/>
    </row>
    <row r="45" spans="1:13" ht="26.4" customHeight="1" x14ac:dyDescent="0.3">
      <c r="A45" s="52" t="s">
        <v>45</v>
      </c>
      <c r="B45" s="53"/>
      <c r="C45" s="53"/>
      <c r="D45" s="54"/>
      <c r="E45" s="50"/>
      <c r="F45" s="50"/>
      <c r="G45" s="6"/>
      <c r="H45" s="6"/>
      <c r="I45" s="6"/>
      <c r="L45" s="48"/>
      <c r="M45" s="48"/>
    </row>
    <row r="46" spans="1:13" ht="26.4" customHeight="1" x14ac:dyDescent="0.3">
      <c r="A46" s="52" t="s">
        <v>46</v>
      </c>
      <c r="B46" s="53"/>
      <c r="C46" s="53"/>
      <c r="D46" s="54"/>
      <c r="E46" s="50"/>
      <c r="F46" s="50"/>
      <c r="G46" s="6"/>
      <c r="H46" s="6"/>
      <c r="I46" s="6"/>
      <c r="L46" s="48"/>
      <c r="M46" s="48"/>
    </row>
    <row r="47" spans="1:13" ht="26.4" customHeight="1" x14ac:dyDescent="0.3">
      <c r="A47" s="52" t="s">
        <v>47</v>
      </c>
      <c r="B47" s="53"/>
      <c r="C47" s="53"/>
      <c r="D47" s="54"/>
      <c r="E47" s="50"/>
      <c r="F47" s="50"/>
      <c r="G47" s="6"/>
      <c r="H47" s="6"/>
      <c r="I47" s="6"/>
      <c r="L47" s="48"/>
      <c r="M47" s="48"/>
    </row>
    <row r="48" spans="1:13" ht="41.25" customHeight="1" x14ac:dyDescent="0.3">
      <c r="A48" s="36" t="s">
        <v>48</v>
      </c>
      <c r="B48" s="37"/>
      <c r="C48" s="37"/>
      <c r="D48" s="38"/>
      <c r="E48" s="50"/>
      <c r="F48" s="50"/>
      <c r="G48" s="6"/>
      <c r="H48" s="6"/>
      <c r="I48" s="6"/>
      <c r="L48" s="48"/>
      <c r="M48" s="48"/>
    </row>
    <row r="49" spans="1:13" ht="42" customHeight="1" x14ac:dyDescent="0.3">
      <c r="A49" s="34" t="s">
        <v>49</v>
      </c>
      <c r="B49" s="34"/>
      <c r="C49" s="34"/>
      <c r="D49" s="35"/>
      <c r="E49" s="50"/>
      <c r="F49" s="50"/>
      <c r="G49" s="6"/>
      <c r="H49" s="6"/>
      <c r="I49" s="6"/>
      <c r="L49" s="48"/>
      <c r="M49" s="48"/>
    </row>
    <row r="50" spans="1:13" ht="123" customHeight="1" x14ac:dyDescent="0.3">
      <c r="A50" s="49" t="s">
        <v>50</v>
      </c>
      <c r="B50" s="49"/>
      <c r="C50" s="49"/>
      <c r="D50" s="49"/>
      <c r="E50" s="50"/>
      <c r="F50" s="50"/>
      <c r="G50" s="6"/>
      <c r="H50" s="6"/>
      <c r="I50" s="6"/>
      <c r="L50" s="48"/>
      <c r="M50" s="48"/>
    </row>
    <row r="51" spans="1:13" ht="87.75" customHeight="1" x14ac:dyDescent="0.3">
      <c r="A51" s="49" t="s">
        <v>51</v>
      </c>
      <c r="B51" s="49"/>
      <c r="C51" s="49"/>
      <c r="D51" s="49"/>
      <c r="E51" s="50"/>
      <c r="F51" s="50"/>
      <c r="G51" s="6"/>
      <c r="H51" s="6"/>
      <c r="I51" s="6"/>
      <c r="L51" s="48"/>
      <c r="M51" s="48"/>
    </row>
    <row r="52" spans="1:13" ht="62.4" customHeight="1" x14ac:dyDescent="0.3">
      <c r="A52" s="55" t="s">
        <v>52</v>
      </c>
      <c r="B52" s="55"/>
      <c r="C52" s="55"/>
      <c r="D52" s="55"/>
      <c r="E52" s="50"/>
      <c r="F52" s="50"/>
      <c r="G52" s="6"/>
      <c r="H52" s="6"/>
      <c r="I52" s="6"/>
      <c r="L52" s="48"/>
      <c r="M52" s="48"/>
    </row>
    <row r="53" spans="1:13" ht="49.2" customHeight="1" x14ac:dyDescent="0.3">
      <c r="A53" s="55" t="s">
        <v>53</v>
      </c>
      <c r="B53" s="55"/>
      <c r="C53" s="55"/>
      <c r="D53" s="55"/>
      <c r="E53" s="50"/>
      <c r="F53" s="50"/>
      <c r="G53" s="6"/>
      <c r="H53" s="6"/>
      <c r="I53" s="6"/>
      <c r="L53" s="48"/>
      <c r="M53" s="48"/>
    </row>
    <row r="54" spans="1:13" ht="51" customHeight="1" x14ac:dyDescent="0.3">
      <c r="A54" s="55" t="s">
        <v>54</v>
      </c>
      <c r="B54" s="55"/>
      <c r="C54" s="55"/>
      <c r="D54" s="55"/>
      <c r="E54" s="50"/>
      <c r="F54" s="50"/>
      <c r="G54" s="6"/>
      <c r="H54" s="6"/>
      <c r="I54" s="6"/>
      <c r="L54" s="48"/>
      <c r="M54" s="48"/>
    </row>
    <row r="55" spans="1:13" ht="27" customHeight="1" x14ac:dyDescent="0.3">
      <c r="A55" s="56" t="s">
        <v>55</v>
      </c>
      <c r="B55" s="56"/>
      <c r="C55" s="56"/>
      <c r="D55" s="57"/>
      <c r="E55" s="50"/>
      <c r="F55" s="50"/>
      <c r="G55" s="6"/>
      <c r="H55" s="6"/>
      <c r="I55" s="6"/>
      <c r="L55" s="48"/>
      <c r="M55" s="48"/>
    </row>
    <row r="56" spans="1:13" ht="17.25" customHeight="1" x14ac:dyDescent="0.3">
      <c r="A56" s="52" t="s">
        <v>56</v>
      </c>
      <c r="B56" s="53"/>
      <c r="C56" s="53"/>
      <c r="D56" s="54"/>
      <c r="E56" s="50"/>
      <c r="F56" s="50"/>
      <c r="G56" s="6"/>
      <c r="H56" s="6"/>
      <c r="I56" s="6"/>
      <c r="L56" s="48"/>
      <c r="M56" s="48"/>
    </row>
    <row r="57" spans="1:13" ht="28.95" customHeight="1" x14ac:dyDescent="0.3">
      <c r="A57" s="52" t="s">
        <v>57</v>
      </c>
      <c r="B57" s="53"/>
      <c r="C57" s="53"/>
      <c r="D57" s="54"/>
      <c r="E57" s="50"/>
      <c r="F57" s="50"/>
      <c r="G57" s="6"/>
      <c r="H57" s="6"/>
      <c r="I57" s="6"/>
      <c r="L57" s="48"/>
      <c r="M57" s="48"/>
    </row>
    <row r="58" spans="1:13" ht="31.5" customHeight="1" x14ac:dyDescent="0.3">
      <c r="A58" s="58" t="s">
        <v>58</v>
      </c>
      <c r="B58" s="58"/>
      <c r="C58" s="58"/>
      <c r="D58" s="59"/>
      <c r="E58" s="50"/>
      <c r="F58" s="50"/>
      <c r="G58" s="6"/>
      <c r="H58" s="6"/>
      <c r="I58" s="6"/>
      <c r="L58" s="48"/>
      <c r="M58" s="48"/>
    </row>
    <row r="59" spans="1:13" ht="17.25" customHeight="1" x14ac:dyDescent="0.3">
      <c r="A59" s="52" t="s">
        <v>59</v>
      </c>
      <c r="B59" s="53"/>
      <c r="C59" s="53"/>
      <c r="D59" s="54"/>
      <c r="E59" s="50"/>
      <c r="F59" s="50"/>
      <c r="G59" s="6"/>
      <c r="H59" s="6"/>
      <c r="I59" s="6"/>
      <c r="L59" s="48"/>
      <c r="M59" s="48"/>
    </row>
    <row r="60" spans="1:13" ht="50.25" customHeight="1" x14ac:dyDescent="0.3">
      <c r="A60" s="52" t="s">
        <v>60</v>
      </c>
      <c r="B60" s="53"/>
      <c r="C60" s="53"/>
      <c r="D60" s="54"/>
      <c r="E60" s="50"/>
      <c r="F60" s="50"/>
      <c r="G60" s="6"/>
      <c r="H60" s="6"/>
      <c r="I60" s="6"/>
      <c r="L60" s="48"/>
      <c r="M60" s="48"/>
    </row>
    <row r="61" spans="1:13" ht="28.5" customHeight="1" x14ac:dyDescent="0.3">
      <c r="A61" s="36" t="s">
        <v>61</v>
      </c>
      <c r="B61" s="37"/>
      <c r="C61" s="37"/>
      <c r="D61" s="38"/>
      <c r="E61" s="50"/>
      <c r="F61" s="50"/>
      <c r="G61" s="6"/>
      <c r="H61" s="6"/>
      <c r="I61" s="6"/>
      <c r="L61" s="48"/>
      <c r="M61" s="48"/>
    </row>
    <row r="62" spans="1:13" ht="50.25" customHeight="1" x14ac:dyDescent="0.3">
      <c r="A62" s="36" t="s">
        <v>62</v>
      </c>
      <c r="B62" s="37"/>
      <c r="C62" s="37"/>
      <c r="D62" s="38"/>
      <c r="E62" s="50"/>
      <c r="F62" s="50"/>
      <c r="G62" s="6"/>
      <c r="H62" s="6"/>
      <c r="I62" s="6"/>
      <c r="L62" s="48"/>
      <c r="M62" s="48"/>
    </row>
    <row r="63" spans="1:13" ht="51.75" customHeight="1" x14ac:dyDescent="0.3">
      <c r="A63" s="52" t="s">
        <v>63</v>
      </c>
      <c r="B63" s="53"/>
      <c r="C63" s="53"/>
      <c r="D63" s="54"/>
      <c r="E63" s="50"/>
      <c r="F63" s="50"/>
      <c r="G63" s="6"/>
      <c r="H63" s="6"/>
      <c r="I63" s="6"/>
      <c r="L63" s="48"/>
      <c r="M63" s="48"/>
    </row>
    <row r="64" spans="1:13" ht="108.75" customHeight="1" x14ac:dyDescent="0.3">
      <c r="A64" s="52" t="s">
        <v>64</v>
      </c>
      <c r="B64" s="53"/>
      <c r="C64" s="53"/>
      <c r="D64" s="54"/>
      <c r="E64" s="50"/>
      <c r="F64" s="50"/>
      <c r="G64" s="6"/>
      <c r="H64" s="6"/>
      <c r="I64" s="6"/>
      <c r="L64" s="48"/>
      <c r="M64" s="48"/>
    </row>
    <row r="65" spans="1:13" ht="37.200000000000003" customHeight="1" x14ac:dyDescent="0.3">
      <c r="A65" s="49" t="s">
        <v>65</v>
      </c>
      <c r="B65" s="49"/>
      <c r="C65" s="49"/>
      <c r="D65" s="49"/>
      <c r="E65" s="50"/>
      <c r="F65" s="50"/>
      <c r="G65" s="6"/>
      <c r="H65" s="6"/>
      <c r="I65" s="6"/>
      <c r="L65" s="48"/>
      <c r="M65" s="48"/>
    </row>
    <row r="66" spans="1:13" ht="26.25" customHeight="1" x14ac:dyDescent="0.3">
      <c r="A66" s="33" t="s">
        <v>66</v>
      </c>
      <c r="B66" s="34"/>
      <c r="C66" s="34"/>
      <c r="D66" s="35"/>
      <c r="E66" s="50"/>
      <c r="F66" s="50"/>
      <c r="G66" s="6"/>
      <c r="H66" s="6"/>
      <c r="I66" s="6"/>
      <c r="L66" s="48"/>
      <c r="M66" s="48"/>
    </row>
    <row r="67" spans="1:13" ht="28.5" customHeight="1" x14ac:dyDescent="0.3">
      <c r="A67" s="33" t="s">
        <v>67</v>
      </c>
      <c r="B67" s="34"/>
      <c r="C67" s="34"/>
      <c r="D67" s="35"/>
      <c r="E67" s="50"/>
      <c r="F67" s="50"/>
      <c r="G67" s="6"/>
      <c r="H67" s="6"/>
      <c r="I67" s="6"/>
      <c r="L67" s="48"/>
      <c r="M67" s="48"/>
    </row>
    <row r="68" spans="1:13" x14ac:dyDescent="0.3">
      <c r="A68" s="52" t="s">
        <v>68</v>
      </c>
      <c r="B68" s="53"/>
      <c r="C68" s="53"/>
      <c r="D68" s="54"/>
      <c r="E68" s="50"/>
      <c r="F68" s="50"/>
      <c r="G68" s="6"/>
      <c r="H68" s="6"/>
      <c r="I68" s="6"/>
      <c r="L68" s="48"/>
      <c r="M68" s="48"/>
    </row>
    <row r="69" spans="1:13" ht="15.75" customHeight="1" x14ac:dyDescent="0.3">
      <c r="A69" s="52" t="s">
        <v>69</v>
      </c>
      <c r="B69" s="53"/>
      <c r="C69" s="53"/>
      <c r="D69" s="54"/>
      <c r="E69" s="50"/>
      <c r="F69" s="50"/>
      <c r="G69" s="6"/>
      <c r="H69" s="6"/>
      <c r="I69" s="6"/>
    </row>
    <row r="70" spans="1:13" ht="18.75" customHeight="1" x14ac:dyDescent="0.3">
      <c r="A70" s="52" t="s">
        <v>70</v>
      </c>
      <c r="B70" s="53"/>
      <c r="C70" s="53"/>
      <c r="D70" s="54"/>
      <c r="E70" s="50"/>
      <c r="F70" s="50"/>
      <c r="G70" s="6"/>
      <c r="H70" s="6"/>
      <c r="I70" s="6"/>
      <c r="K70" s="6"/>
    </row>
    <row r="71" spans="1:13" ht="18.75" customHeight="1" x14ac:dyDescent="0.3">
      <c r="A71" s="60" t="s">
        <v>71</v>
      </c>
      <c r="B71" s="61"/>
      <c r="C71" s="61"/>
      <c r="D71" s="62"/>
      <c r="E71" s="63"/>
      <c r="F71" s="63"/>
      <c r="G71" s="6"/>
      <c r="H71" s="6"/>
      <c r="I71" s="6"/>
      <c r="K71" s="6"/>
    </row>
    <row r="72" spans="1:13" ht="28.8" x14ac:dyDescent="0.3">
      <c r="A72" s="64" t="s">
        <v>72</v>
      </c>
      <c r="B72" s="40" t="s">
        <v>34</v>
      </c>
      <c r="C72" s="45" t="s">
        <v>10</v>
      </c>
      <c r="D72" s="45"/>
      <c r="E72" s="46">
        <v>2.52</v>
      </c>
      <c r="F72" s="46">
        <f>'[1]январь 2025 г.'!F26+'[1]февраль 2025 г.'!F26+'[1]март 2025 г.'!F25+'[1]апрель 2025 г.'!F24+'[1]май 2025 г.'!F25+'[1]июнь 2025 г.'!F22+'[1]июль 2025 г.'!F22+'[1]август 2025 г.'!F23+'[1]сентябрь 2025 г.'!F22+'[1]октябрь 2025 г.'!F25+'[1]ноябрь 2025 г. '!F27+'[1]декабрь 2025 г.'!F24</f>
        <v>46914.34</v>
      </c>
      <c r="G72" s="6"/>
      <c r="H72" s="6"/>
      <c r="I72" s="6"/>
      <c r="K72" s="65">
        <f>'[1]январь 2025 г.'!F26+'[1]февраль 2025 г.'!F26+'[1]март 2025 г.'!F25+'[1]апрель 2025 г.'!F24+'[1]май 2025 г.'!F25+'[1]июнь 2025 г.'!F22+'[1]июль 2025 г.'!F22+'[1]август 2025 г.'!F23+'[1]сентябрь 2025 г.'!F22+'[1]октябрь 2025 г.'!F25+'[1]ноябрь 2025 г. '!F27+'[1]декабрь 2025 г.'!F24</f>
        <v>46914.34</v>
      </c>
    </row>
    <row r="73" spans="1:13" ht="43.5" customHeight="1" x14ac:dyDescent="0.3">
      <c r="A73" s="34" t="s">
        <v>73</v>
      </c>
      <c r="B73" s="34"/>
      <c r="C73" s="34"/>
      <c r="D73" s="35"/>
      <c r="E73" s="50"/>
      <c r="F73" s="50"/>
      <c r="G73" s="6"/>
      <c r="H73" s="6"/>
      <c r="I73" s="6"/>
      <c r="K73" s="6"/>
    </row>
    <row r="74" spans="1:13" ht="28.5" customHeight="1" x14ac:dyDescent="0.3">
      <c r="A74" s="34" t="s">
        <v>74</v>
      </c>
      <c r="B74" s="34"/>
      <c r="C74" s="34"/>
      <c r="D74" s="35"/>
      <c r="E74" s="63"/>
      <c r="F74" s="63"/>
      <c r="G74" s="6"/>
      <c r="H74" s="6"/>
      <c r="I74" s="6"/>
      <c r="K74" s="6"/>
    </row>
    <row r="75" spans="1:13" x14ac:dyDescent="0.3">
      <c r="A75" s="66" t="s">
        <v>75</v>
      </c>
      <c r="B75" s="66"/>
      <c r="C75" s="66"/>
      <c r="D75" s="67"/>
      <c r="E75" s="68"/>
      <c r="F75" s="68">
        <f>F5+F6+F7+F8+F9+F10+F11+F12+F13+F14+F15+F16+F17+F18+F19+F20+F21+F22+F23+F24+F25+F26+F27+F28+F29+F33+F34+F35+F72</f>
        <v>145598.86199999994</v>
      </c>
      <c r="G75" s="6"/>
      <c r="H75" s="6"/>
      <c r="I75" s="6"/>
    </row>
    <row r="76" spans="1:13" ht="16.95" customHeight="1" x14ac:dyDescent="0.3">
      <c r="A76" s="69" t="s">
        <v>76</v>
      </c>
      <c r="B76" s="69"/>
      <c r="C76" s="69"/>
      <c r="D76" s="69"/>
      <c r="E76" s="69"/>
      <c r="F76" s="69"/>
      <c r="G76" s="6"/>
      <c r="H76" s="6"/>
      <c r="I76" s="6"/>
    </row>
    <row r="77" spans="1:13" ht="96" x14ac:dyDescent="0.3">
      <c r="A77" s="3" t="s">
        <v>2</v>
      </c>
      <c r="B77" s="3" t="s">
        <v>3</v>
      </c>
      <c r="C77" s="3" t="s">
        <v>4</v>
      </c>
      <c r="D77" s="3" t="s">
        <v>77</v>
      </c>
      <c r="E77" s="3" t="s">
        <v>5</v>
      </c>
      <c r="F77" s="3" t="s">
        <v>6</v>
      </c>
      <c r="G77" s="6"/>
      <c r="H77" s="6"/>
      <c r="I77" s="6"/>
    </row>
    <row r="78" spans="1:13" ht="36" x14ac:dyDescent="0.3">
      <c r="A78" s="70" t="s">
        <v>78</v>
      </c>
      <c r="B78" s="71" t="s">
        <v>79</v>
      </c>
      <c r="C78" s="43" t="s">
        <v>80</v>
      </c>
      <c r="D78" s="72">
        <v>4.5</v>
      </c>
      <c r="E78" s="73">
        <f>F78/D78</f>
        <v>1912.8888888888889</v>
      </c>
      <c r="F78" s="71">
        <v>8608</v>
      </c>
      <c r="G78" s="6"/>
      <c r="H78" s="6"/>
      <c r="I78" s="6"/>
    </row>
    <row r="79" spans="1:13" ht="36" x14ac:dyDescent="0.3">
      <c r="A79" s="70" t="s">
        <v>81</v>
      </c>
      <c r="B79" s="71" t="s">
        <v>82</v>
      </c>
      <c r="C79" s="43" t="s">
        <v>83</v>
      </c>
      <c r="D79" s="72">
        <v>1</v>
      </c>
      <c r="E79" s="73">
        <v>3681</v>
      </c>
      <c r="F79" s="71">
        <v>3681</v>
      </c>
      <c r="G79" s="6"/>
      <c r="H79" s="6"/>
      <c r="I79" s="6"/>
    </row>
    <row r="80" spans="1:13" ht="36.6" x14ac:dyDescent="0.3">
      <c r="A80" s="39" t="s">
        <v>84</v>
      </c>
      <c r="B80" s="74" t="s">
        <v>85</v>
      </c>
      <c r="C80" s="75" t="s">
        <v>86</v>
      </c>
      <c r="D80" s="75">
        <v>30.24</v>
      </c>
      <c r="E80" s="76">
        <f>F80/D80</f>
        <v>189.18650793650795</v>
      </c>
      <c r="F80" s="75">
        <v>5721</v>
      </c>
      <c r="G80" s="6"/>
      <c r="H80" s="6"/>
      <c r="I80" s="6"/>
    </row>
    <row r="81" spans="1:9" ht="24.6" x14ac:dyDescent="0.3">
      <c r="A81" s="39" t="s">
        <v>87</v>
      </c>
      <c r="B81" s="74" t="s">
        <v>85</v>
      </c>
      <c r="C81" s="75" t="s">
        <v>83</v>
      </c>
      <c r="D81" s="75">
        <v>1</v>
      </c>
      <c r="E81" s="76">
        <v>5866</v>
      </c>
      <c r="F81" s="75">
        <v>5866</v>
      </c>
      <c r="G81" s="6"/>
      <c r="H81" s="6"/>
      <c r="I81" s="6"/>
    </row>
    <row r="82" spans="1:9" ht="60.6" x14ac:dyDescent="0.3">
      <c r="A82" s="39" t="s">
        <v>88</v>
      </c>
      <c r="B82" s="3" t="s">
        <v>89</v>
      </c>
      <c r="C82" s="75" t="s">
        <v>83</v>
      </c>
      <c r="D82" s="75">
        <v>1</v>
      </c>
      <c r="E82" s="76">
        <v>8641</v>
      </c>
      <c r="F82" s="75">
        <v>8641</v>
      </c>
      <c r="G82" s="6"/>
      <c r="H82" s="6"/>
      <c r="I82" s="6"/>
    </row>
    <row r="83" spans="1:9" ht="24.6" x14ac:dyDescent="0.3">
      <c r="A83" s="39" t="s">
        <v>90</v>
      </c>
      <c r="B83" s="3" t="s">
        <v>89</v>
      </c>
      <c r="C83" s="75" t="s">
        <v>83</v>
      </c>
      <c r="D83" s="75">
        <v>6</v>
      </c>
      <c r="E83" s="76">
        <f>F83/D83</f>
        <v>1237</v>
      </c>
      <c r="F83" s="75">
        <v>7422</v>
      </c>
      <c r="G83" s="6"/>
      <c r="H83" s="6"/>
      <c r="I83" s="6"/>
    </row>
    <row r="84" spans="1:9" ht="36.6" x14ac:dyDescent="0.3">
      <c r="A84" s="39" t="s">
        <v>91</v>
      </c>
      <c r="B84" s="3" t="s">
        <v>92</v>
      </c>
      <c r="C84" s="75" t="s">
        <v>83</v>
      </c>
      <c r="D84" s="75">
        <v>1</v>
      </c>
      <c r="E84" s="76">
        <v>2124</v>
      </c>
      <c r="F84" s="75">
        <v>2124</v>
      </c>
      <c r="G84" s="6"/>
      <c r="H84" s="6"/>
      <c r="I84" s="6"/>
    </row>
    <row r="85" spans="1:9" x14ac:dyDescent="0.3">
      <c r="A85" s="77" t="s">
        <v>93</v>
      </c>
      <c r="B85" s="78"/>
      <c r="C85" s="43"/>
      <c r="D85" s="74"/>
      <c r="E85" s="79"/>
      <c r="F85" s="80">
        <f>SUM(F78:F84)</f>
        <v>42063</v>
      </c>
      <c r="G85" s="6"/>
      <c r="H85" s="6"/>
      <c r="I85" s="6"/>
    </row>
    <row r="86" spans="1:9" ht="15.75" customHeight="1" x14ac:dyDescent="0.3">
      <c r="A86" s="81" t="s">
        <v>94</v>
      </c>
      <c r="B86" s="81"/>
      <c r="C86" s="81"/>
      <c r="D86" s="81"/>
      <c r="E86" s="81"/>
      <c r="F86" s="81"/>
      <c r="G86" s="6"/>
      <c r="H86" s="6"/>
      <c r="I86" s="6"/>
    </row>
    <row r="87" spans="1:9" ht="24.75" customHeight="1" x14ac:dyDescent="0.3">
      <c r="A87" s="82" t="s">
        <v>95</v>
      </c>
      <c r="B87" s="82"/>
      <c r="C87" s="82"/>
      <c r="D87" s="82"/>
      <c r="E87" s="82"/>
      <c r="F87" s="82"/>
      <c r="G87" s="6"/>
      <c r="H87" s="6"/>
      <c r="I87" s="6"/>
    </row>
    <row r="88" spans="1:9" ht="17.25" customHeight="1" x14ac:dyDescent="0.3">
      <c r="A88" s="82" t="s">
        <v>96</v>
      </c>
      <c r="B88" s="82"/>
      <c r="C88" s="82"/>
      <c r="D88" s="82"/>
      <c r="E88" s="82"/>
      <c r="F88" s="82"/>
      <c r="G88" s="6"/>
      <c r="H88" s="6"/>
      <c r="I88" s="6"/>
    </row>
    <row r="89" spans="1:9" x14ac:dyDescent="0.3">
      <c r="A89" s="83" t="s">
        <v>97</v>
      </c>
      <c r="B89" s="83"/>
      <c r="C89" s="83"/>
      <c r="D89" s="83"/>
      <c r="E89" s="83"/>
      <c r="F89" s="83"/>
      <c r="G89" s="6"/>
      <c r="H89" s="6"/>
      <c r="I89" s="6"/>
    </row>
    <row r="90" spans="1:9" x14ac:dyDescent="0.3">
      <c r="A90" s="84" t="s">
        <v>98</v>
      </c>
      <c r="B90" s="84"/>
      <c r="C90" s="84"/>
      <c r="D90" s="84"/>
      <c r="E90" s="84"/>
      <c r="F90" s="84"/>
      <c r="G90" s="6"/>
      <c r="H90" s="6"/>
      <c r="I90" s="6"/>
    </row>
    <row r="91" spans="1:9" ht="26.25" customHeight="1" x14ac:dyDescent="0.3">
      <c r="A91" s="83" t="s">
        <v>99</v>
      </c>
      <c r="B91" s="83"/>
      <c r="C91" s="83"/>
      <c r="D91" s="83"/>
      <c r="E91" s="83"/>
      <c r="F91" s="83"/>
      <c r="G91" s="6"/>
      <c r="H91" s="6"/>
      <c r="I91" s="6"/>
    </row>
    <row r="92" spans="1:9" ht="16.5" customHeight="1" x14ac:dyDescent="0.3">
      <c r="A92" s="83" t="s">
        <v>100</v>
      </c>
      <c r="B92" s="83"/>
      <c r="C92" s="83"/>
      <c r="D92" s="83"/>
      <c r="E92" s="83"/>
      <c r="F92" s="83"/>
      <c r="G92" s="6"/>
      <c r="H92" s="6"/>
      <c r="I92" s="6"/>
    </row>
    <row r="93" spans="1:9" x14ac:dyDescent="0.3">
      <c r="A93" s="85" t="s">
        <v>101</v>
      </c>
      <c r="B93" s="85"/>
      <c r="C93" s="85"/>
      <c r="D93" s="85"/>
      <c r="E93" s="85"/>
      <c r="F93" s="85"/>
      <c r="G93" s="6"/>
      <c r="H93" s="6"/>
      <c r="I93" s="6"/>
    </row>
    <row r="94" spans="1:9" ht="27" customHeight="1" x14ac:dyDescent="0.3">
      <c r="A94" s="82" t="s">
        <v>102</v>
      </c>
      <c r="B94" s="82"/>
      <c r="C94" s="82"/>
      <c r="D94" s="82"/>
      <c r="E94" s="82"/>
      <c r="F94" s="82"/>
      <c r="G94" s="6"/>
      <c r="H94" s="6"/>
      <c r="I94" s="6"/>
    </row>
    <row r="95" spans="1:9" ht="18.75" customHeight="1" x14ac:dyDescent="0.3">
      <c r="A95" s="82" t="s">
        <v>103</v>
      </c>
      <c r="B95" s="82"/>
      <c r="C95" s="82"/>
      <c r="D95" s="82"/>
      <c r="E95" s="82"/>
      <c r="F95" s="82"/>
      <c r="G95" s="6"/>
      <c r="H95" s="6"/>
      <c r="I95" s="6"/>
    </row>
    <row r="96" spans="1:9" ht="18" customHeight="1" x14ac:dyDescent="0.3">
      <c r="A96" s="85" t="s">
        <v>104</v>
      </c>
      <c r="B96" s="85"/>
      <c r="C96" s="85"/>
      <c r="D96" s="85"/>
      <c r="E96" s="85"/>
      <c r="F96" s="85"/>
      <c r="G96" s="6"/>
      <c r="H96" s="6"/>
      <c r="I96" s="6"/>
    </row>
    <row r="97" spans="1:9" ht="27.75" customHeight="1" x14ac:dyDescent="0.3">
      <c r="A97" s="82" t="s">
        <v>105</v>
      </c>
      <c r="B97" s="82"/>
      <c r="C97" s="82"/>
      <c r="D97" s="82"/>
      <c r="E97" s="82"/>
      <c r="F97" s="82"/>
      <c r="G97" s="6"/>
      <c r="H97" s="6"/>
      <c r="I97" s="6"/>
    </row>
    <row r="98" spans="1:9" ht="20.25" customHeight="1" x14ac:dyDescent="0.3">
      <c r="A98" s="82" t="s">
        <v>106</v>
      </c>
      <c r="B98" s="82"/>
      <c r="C98" s="82"/>
      <c r="D98" s="82"/>
      <c r="E98" s="82"/>
      <c r="F98" s="82"/>
      <c r="G98" s="6"/>
      <c r="H98" s="6"/>
      <c r="I98" s="6"/>
    </row>
    <row r="99" spans="1:9" ht="18" customHeight="1" x14ac:dyDescent="0.3">
      <c r="A99" s="82" t="s">
        <v>107</v>
      </c>
      <c r="B99" s="82"/>
      <c r="C99" s="82"/>
      <c r="D99" s="82"/>
      <c r="E99" s="82"/>
      <c r="F99" s="82"/>
      <c r="G99" s="6"/>
      <c r="H99" s="6"/>
      <c r="I99" s="6"/>
    </row>
    <row r="100" spans="1:9" ht="18" customHeight="1" x14ac:dyDescent="0.3">
      <c r="A100" s="86"/>
      <c r="B100" s="86"/>
      <c r="C100" s="86"/>
      <c r="D100" s="86"/>
      <c r="E100" s="86"/>
      <c r="F100" s="86"/>
      <c r="G100" s="6"/>
      <c r="H100" s="6"/>
      <c r="I100" s="6"/>
    </row>
    <row r="101" spans="1:9" x14ac:dyDescent="0.3">
      <c r="A101" s="87"/>
      <c r="B101" s="87" t="s">
        <v>108</v>
      </c>
      <c r="C101" s="87"/>
      <c r="D101" s="87"/>
      <c r="E101" s="87"/>
      <c r="F101" s="87"/>
      <c r="G101" s="6"/>
      <c r="H101" s="6"/>
      <c r="I101" s="6"/>
    </row>
    <row r="102" spans="1:9" x14ac:dyDescent="0.3">
      <c r="A102" s="88" t="s">
        <v>109</v>
      </c>
      <c r="B102" s="88"/>
      <c r="C102" s="88"/>
      <c r="D102" s="88"/>
      <c r="E102" s="88"/>
      <c r="F102" s="88"/>
      <c r="G102" s="6"/>
      <c r="H102" s="6"/>
      <c r="I102" s="6"/>
    </row>
    <row r="103" spans="1:9" x14ac:dyDescent="0.3">
      <c r="A103" s="88" t="s">
        <v>110</v>
      </c>
      <c r="B103" s="88"/>
      <c r="C103" s="88"/>
      <c r="D103" s="88"/>
      <c r="E103" s="88"/>
      <c r="F103" s="88"/>
      <c r="G103" s="6"/>
      <c r="H103" s="6"/>
      <c r="I103" s="6"/>
    </row>
    <row r="104" spans="1:9" x14ac:dyDescent="0.3">
      <c r="A104" s="88" t="s">
        <v>111</v>
      </c>
      <c r="B104" s="88"/>
      <c r="C104" s="88"/>
      <c r="D104" s="88"/>
      <c r="E104" s="88"/>
      <c r="F104" s="88"/>
      <c r="G104" s="6"/>
      <c r="H104" s="6"/>
      <c r="I104" s="6"/>
    </row>
  </sheetData>
  <mergeCells count="101">
    <mergeCell ref="A98:F98"/>
    <mergeCell ref="A99:F99"/>
    <mergeCell ref="A102:F102"/>
    <mergeCell ref="A103:F103"/>
    <mergeCell ref="A104:F104"/>
    <mergeCell ref="A92:F92"/>
    <mergeCell ref="A93:F93"/>
    <mergeCell ref="A94:F94"/>
    <mergeCell ref="A95:F95"/>
    <mergeCell ref="A96:F96"/>
    <mergeCell ref="A97:F97"/>
    <mergeCell ref="A86:F86"/>
    <mergeCell ref="A87:F87"/>
    <mergeCell ref="A88:F88"/>
    <mergeCell ref="A89:F89"/>
    <mergeCell ref="A90:F90"/>
    <mergeCell ref="A91:F91"/>
    <mergeCell ref="E72:E74"/>
    <mergeCell ref="F72:F74"/>
    <mergeCell ref="A73:D73"/>
    <mergeCell ref="A74:D74"/>
    <mergeCell ref="A75:D75"/>
    <mergeCell ref="A76:F76"/>
    <mergeCell ref="A67:D67"/>
    <mergeCell ref="A68:D68"/>
    <mergeCell ref="A69:D69"/>
    <mergeCell ref="A70:D70"/>
    <mergeCell ref="A71:D71"/>
    <mergeCell ref="C72:D72"/>
    <mergeCell ref="A61:D61"/>
    <mergeCell ref="A62:D62"/>
    <mergeCell ref="A63:D63"/>
    <mergeCell ref="A64:D64"/>
    <mergeCell ref="A65:D65"/>
    <mergeCell ref="A66:D66"/>
    <mergeCell ref="A55:D55"/>
    <mergeCell ref="A56:D56"/>
    <mergeCell ref="A57:D57"/>
    <mergeCell ref="A58:D58"/>
    <mergeCell ref="A59:D59"/>
    <mergeCell ref="A60:D60"/>
    <mergeCell ref="A49:D49"/>
    <mergeCell ref="A50:D50"/>
    <mergeCell ref="A51:D51"/>
    <mergeCell ref="A52:D52"/>
    <mergeCell ref="A53:D53"/>
    <mergeCell ref="A54:D54"/>
    <mergeCell ref="A43:D43"/>
    <mergeCell ref="A44:D44"/>
    <mergeCell ref="A45:D45"/>
    <mergeCell ref="A46:D46"/>
    <mergeCell ref="A47:D47"/>
    <mergeCell ref="A48:D48"/>
    <mergeCell ref="C35:D35"/>
    <mergeCell ref="E35:E71"/>
    <mergeCell ref="F35:F71"/>
    <mergeCell ref="A36:D36"/>
    <mergeCell ref="A37:D37"/>
    <mergeCell ref="A38:D38"/>
    <mergeCell ref="A39:D39"/>
    <mergeCell ref="A40:D40"/>
    <mergeCell ref="A41:D41"/>
    <mergeCell ref="A42:D42"/>
    <mergeCell ref="C29:D29"/>
    <mergeCell ref="A30:F30"/>
    <mergeCell ref="A31:F31"/>
    <mergeCell ref="A32:F32"/>
    <mergeCell ref="C33:D33"/>
    <mergeCell ref="C34:D34"/>
    <mergeCell ref="C23:D23"/>
    <mergeCell ref="C24:D24"/>
    <mergeCell ref="C25:D25"/>
    <mergeCell ref="C26:D26"/>
    <mergeCell ref="C27:D27"/>
    <mergeCell ref="C28:D28"/>
    <mergeCell ref="C15:D15"/>
    <mergeCell ref="C16:D16"/>
    <mergeCell ref="C17:D17"/>
    <mergeCell ref="A18:A29"/>
    <mergeCell ref="B18:B29"/>
    <mergeCell ref="C18:D18"/>
    <mergeCell ref="C19:D19"/>
    <mergeCell ref="C20:D20"/>
    <mergeCell ref="C21:D21"/>
    <mergeCell ref="C22:D22"/>
    <mergeCell ref="C9:D9"/>
    <mergeCell ref="C10:D10"/>
    <mergeCell ref="C11:D11"/>
    <mergeCell ref="C12:D12"/>
    <mergeCell ref="C13:D13"/>
    <mergeCell ref="C14:D14"/>
    <mergeCell ref="A1:I1"/>
    <mergeCell ref="A2:I2"/>
    <mergeCell ref="C3:D3"/>
    <mergeCell ref="A4:F4"/>
    <mergeCell ref="A5:A17"/>
    <mergeCell ref="B5:B17"/>
    <mergeCell ref="C5:D5"/>
    <mergeCell ref="C6:D6"/>
    <mergeCell ref="C7:D7"/>
    <mergeCell ref="C8:D8"/>
  </mergeCells>
  <hyperlinks>
    <hyperlink ref="A52" r:id="rId1" display="https://kv.burmistr.ru/economy/works/view/86351"/>
    <hyperlink ref="A53" r:id="rId2" display="https://kv.burmistr.ru/economy/works/view/86352"/>
    <hyperlink ref="A54"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2026-02-25T13:48:42Z</dcterms:created>
  <dcterms:modified xsi:type="dcterms:W3CDTF">2026-02-25T13:50:09Z</dcterms:modified>
</cp:coreProperties>
</file>