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84" yWindow="48" windowWidth="22308" windowHeight="9000"/>
  </bookViews>
  <sheets>
    <sheet name="2023" sheetId="1" r:id="rId1"/>
  </sheets>
  <calcPr calcId="144525"/>
</workbook>
</file>

<file path=xl/calcChain.xml><?xml version="1.0" encoding="utf-8"?>
<calcChain xmlns="http://schemas.openxmlformats.org/spreadsheetml/2006/main">
  <c r="G38" i="1" l="1"/>
  <c r="I38" i="1" s="1"/>
  <c r="E38" i="1"/>
  <c r="H38" i="1" s="1"/>
  <c r="G36" i="1"/>
  <c r="F36" i="1"/>
  <c r="E36" i="1"/>
  <c r="D36" i="1"/>
  <c r="C36" i="1"/>
  <c r="H35" i="1"/>
  <c r="I34" i="1"/>
  <c r="H34" i="1"/>
  <c r="I33" i="1"/>
  <c r="H33" i="1"/>
  <c r="I32" i="1"/>
  <c r="H32" i="1"/>
  <c r="I31" i="1"/>
  <c r="I36" i="1" s="1"/>
  <c r="H31" i="1"/>
  <c r="H36" i="1" s="1"/>
  <c r="F29" i="1"/>
  <c r="D29" i="1"/>
  <c r="C29" i="1"/>
  <c r="H28" i="1"/>
  <c r="E27" i="1"/>
  <c r="G24" i="1"/>
  <c r="E24" i="1"/>
  <c r="E29" i="1" s="1"/>
  <c r="G22" i="1"/>
  <c r="F22" i="1"/>
  <c r="E22" i="1"/>
  <c r="E37" i="1" s="1"/>
  <c r="E41" i="1" s="1"/>
  <c r="D22" i="1"/>
  <c r="D37" i="1" s="1"/>
  <c r="D41" i="1" s="1"/>
  <c r="C22" i="1"/>
  <c r="C37" i="1" s="1"/>
  <c r="C41" i="1" s="1"/>
  <c r="I20" i="1"/>
  <c r="H20" i="1"/>
  <c r="I18" i="1"/>
  <c r="H18" i="1"/>
  <c r="I16" i="1"/>
  <c r="H16" i="1"/>
  <c r="I14" i="1"/>
  <c r="H14" i="1"/>
  <c r="I12" i="1"/>
  <c r="H12" i="1"/>
  <c r="I10" i="1"/>
  <c r="H10" i="1"/>
  <c r="I8" i="1"/>
  <c r="I22" i="1" s="1"/>
  <c r="H8" i="1"/>
  <c r="H22" i="1" s="1"/>
  <c r="F37" i="1" l="1"/>
  <c r="F41" i="1" s="1"/>
  <c r="I24" i="1"/>
  <c r="I29" i="1" s="1"/>
  <c r="I37" i="1" s="1"/>
  <c r="I41" i="1" s="1"/>
  <c r="H24" i="1"/>
  <c r="H29" i="1" s="1"/>
  <c r="G29" i="1"/>
  <c r="G37" i="1" s="1"/>
  <c r="G41" i="1" s="1"/>
  <c r="K25" i="1" l="1"/>
  <c r="K26" i="1" s="1"/>
  <c r="H37" i="1"/>
  <c r="H41" i="1" s="1"/>
</calcChain>
</file>

<file path=xl/sharedStrings.xml><?xml version="1.0" encoding="utf-8"?>
<sst xmlns="http://schemas.openxmlformats.org/spreadsheetml/2006/main" count="37" uniqueCount="35">
  <si>
    <t>УТВЕРЖДАЮ</t>
  </si>
  <si>
    <t>Директор ООО УК "Эталон" _____________________Э.В. Цыганова</t>
  </si>
  <si>
    <t>Информация по лицевому счету д.№ 75 по ул. Карельской</t>
  </si>
  <si>
    <t>за период 01.01.2023-31.12.2023  (Управление)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</si>
  <si>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</si>
  <si>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</si>
  <si>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</si>
  <si>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</si>
  <si>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</si>
  <si>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</si>
  <si>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</si>
  <si>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</si>
  <si>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>Обслуживаемая площадь  - 2799,4 кв.м.</t>
  </si>
  <si>
    <t>Содержание</t>
  </si>
  <si>
    <t>Ремонт</t>
  </si>
  <si>
    <t>Управление</t>
  </si>
  <si>
    <t>ОДН водоснабж</t>
  </si>
  <si>
    <t>ОДН водоотвед</t>
  </si>
  <si>
    <t>ОДН эл/энергия</t>
  </si>
  <si>
    <t>Сбор и вывоз ТБО</t>
  </si>
  <si>
    <t>Итого</t>
  </si>
  <si>
    <t>Капитальный ремонт</t>
  </si>
  <si>
    <t>в т.ч. Платежи населени</t>
  </si>
  <si>
    <t>пени</t>
  </si>
  <si>
    <t>Администрация</t>
  </si>
  <si>
    <t>Платежи банка (%%, услуги банка)</t>
  </si>
  <si>
    <t xml:space="preserve">Водоснабжение </t>
  </si>
  <si>
    <t>водоотведение</t>
  </si>
  <si>
    <t>Теплоснабжение</t>
  </si>
  <si>
    <t>Обращение с ТКО</t>
  </si>
  <si>
    <t>ВСЕГО по ЖКУ</t>
  </si>
  <si>
    <t>Доходы от использования общего имущества , всего, в т.ч.</t>
  </si>
  <si>
    <t>ООО "ТТК"</t>
  </si>
  <si>
    <t>Налог по УСН</t>
  </si>
  <si>
    <t>ВСЕГО по дому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</si>
</sst>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rgb="FF0000FF"/>
      <name val="Arial Cyr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sz val="10"/>
      <color rgb="FF0000FF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sz val="10"/>
      <color rgb="FFFF0000"/>
      <name val="Arial"/>
      <family val="2"/>
      <charset val="204"/>
    </font>
    <font>
      <sz val="8"/>
      <name val="Arial"/>
      <family val="2"/>
    </font>
    <font>
      <sz val="9"/>
      <name val="Arial"/>
      <family val="2"/>
      <charset val="204"/>
    </font>
    <font>
      <i/>
      <sz val="10"/>
      <name val="Arial Cyr"/>
      <charset val="204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111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" fillId="0" borderId="0" xfId="1" applyFont="1" applyAlignment="1">
      <alignment horizontal="right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2" fontId="7" fillId="0" borderId="0" xfId="1" applyNumberFormat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right" wrapText="1"/>
    </xf>
    <xf numFmtId="0" fontId="6" fillId="0" borderId="0" xfId="1" applyFont="1" applyAlignment="1">
      <alignment horizontal="right" wrapText="1"/>
    </xf>
    <xf numFmtId="0" fontId="8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left"/>
    </xf>
    <xf numFmtId="0" fontId="10" fillId="0" borderId="10" xfId="1" applyFont="1" applyBorder="1" applyAlignment="1">
      <alignment horizontal="left"/>
    </xf>
    <xf numFmtId="3" fontId="10" fillId="0" borderId="11" xfId="1" applyNumberFormat="1" applyFont="1" applyBorder="1" applyAlignment="1">
      <alignment horizontal="center"/>
    </xf>
    <xf numFmtId="3" fontId="10" fillId="0" borderId="10" xfId="1" applyNumberFormat="1" applyFont="1" applyBorder="1" applyAlignment="1">
      <alignment horizontal="center"/>
    </xf>
    <xf numFmtId="1" fontId="10" fillId="0" borderId="11" xfId="1" applyNumberFormat="1" applyFont="1" applyFill="1" applyBorder="1" applyAlignment="1">
      <alignment horizontal="center"/>
    </xf>
    <xf numFmtId="3" fontId="10" fillId="0" borderId="11" xfId="1" applyNumberFormat="1" applyFont="1" applyFill="1" applyBorder="1" applyAlignment="1">
      <alignment horizontal="center"/>
    </xf>
    <xf numFmtId="2" fontId="10" fillId="0" borderId="0" xfId="1" applyNumberFormat="1" applyFont="1"/>
    <xf numFmtId="0" fontId="10" fillId="0" borderId="0" xfId="1" applyFont="1" applyFill="1" applyBorder="1" applyAlignment="1">
      <alignment horizontal="center" wrapText="1"/>
    </xf>
    <xf numFmtId="0" fontId="10" fillId="0" borderId="6" xfId="1" applyFont="1" applyBorder="1" applyAlignment="1">
      <alignment horizontal="left"/>
    </xf>
    <xf numFmtId="0" fontId="10" fillId="0" borderId="8" xfId="1" applyFont="1" applyBorder="1" applyAlignment="1">
      <alignment horizontal="left"/>
    </xf>
    <xf numFmtId="3" fontId="10" fillId="0" borderId="12" xfId="1" applyNumberFormat="1" applyFont="1" applyBorder="1" applyAlignment="1">
      <alignment horizontal="center"/>
    </xf>
    <xf numFmtId="1" fontId="10" fillId="0" borderId="13" xfId="1" applyNumberFormat="1" applyFont="1" applyFill="1" applyBorder="1" applyAlignment="1">
      <alignment horizontal="center"/>
    </xf>
    <xf numFmtId="0" fontId="10" fillId="0" borderId="0" xfId="1" applyFont="1"/>
    <xf numFmtId="0" fontId="6" fillId="0" borderId="6" xfId="1" applyFont="1" applyBorder="1" applyAlignment="1">
      <alignment horizontal="left"/>
    </xf>
    <xf numFmtId="0" fontId="6" fillId="0" borderId="8" xfId="1" applyFont="1" applyBorder="1" applyAlignment="1">
      <alignment horizontal="left"/>
    </xf>
    <xf numFmtId="3" fontId="6" fillId="0" borderId="13" xfId="1" applyNumberFormat="1" applyFont="1" applyBorder="1" applyAlignment="1">
      <alignment horizontal="center"/>
    </xf>
    <xf numFmtId="3" fontId="6" fillId="0" borderId="10" xfId="1" applyNumberFormat="1" applyFont="1" applyBorder="1" applyAlignment="1">
      <alignment horizontal="center"/>
    </xf>
    <xf numFmtId="1" fontId="6" fillId="0" borderId="13" xfId="1" applyNumberFormat="1" applyFont="1" applyFill="1" applyBorder="1" applyAlignment="1">
      <alignment horizontal="center"/>
    </xf>
    <xf numFmtId="3" fontId="6" fillId="0" borderId="13" xfId="1" applyNumberFormat="1" applyFont="1" applyFill="1" applyBorder="1" applyAlignment="1">
      <alignment horizontal="center"/>
    </xf>
    <xf numFmtId="0" fontId="10" fillId="0" borderId="14" xfId="1" applyFont="1" applyBorder="1" applyAlignment="1">
      <alignment horizontal="left"/>
    </xf>
    <xf numFmtId="0" fontId="10" fillId="0" borderId="12" xfId="1" applyFont="1" applyBorder="1" applyAlignment="1">
      <alignment horizontal="left"/>
    </xf>
    <xf numFmtId="3" fontId="6" fillId="0" borderId="12" xfId="1" applyNumberFormat="1" applyFont="1" applyBorder="1" applyAlignment="1">
      <alignment horizontal="center"/>
    </xf>
    <xf numFmtId="0" fontId="10" fillId="0" borderId="13" xfId="1" applyFont="1" applyBorder="1" applyAlignment="1">
      <alignment horizontal="left"/>
    </xf>
    <xf numFmtId="3" fontId="10" fillId="0" borderId="13" xfId="1" applyNumberFormat="1" applyFont="1" applyBorder="1" applyAlignment="1">
      <alignment horizontal="center"/>
    </xf>
    <xf numFmtId="3" fontId="10" fillId="0" borderId="13" xfId="1" applyNumberFormat="1" applyFont="1" applyFill="1" applyBorder="1" applyAlignment="1">
      <alignment horizontal="center"/>
    </xf>
    <xf numFmtId="0" fontId="6" fillId="0" borderId="15" xfId="1" applyFont="1" applyBorder="1" applyAlignment="1">
      <alignment horizontal="left"/>
    </xf>
    <xf numFmtId="0" fontId="6" fillId="0" borderId="16" xfId="1" applyFont="1" applyBorder="1" applyAlignment="1">
      <alignment horizontal="left"/>
    </xf>
    <xf numFmtId="3" fontId="6" fillId="0" borderId="17" xfId="1" applyNumberFormat="1" applyFont="1" applyBorder="1" applyAlignment="1">
      <alignment horizontal="center"/>
    </xf>
    <xf numFmtId="3" fontId="6" fillId="0" borderId="18" xfId="1" applyNumberFormat="1" applyFont="1" applyBorder="1" applyAlignment="1">
      <alignment horizontal="center"/>
    </xf>
    <xf numFmtId="1" fontId="6" fillId="0" borderId="17" xfId="1" applyNumberFormat="1" applyFont="1" applyBorder="1" applyAlignment="1">
      <alignment horizontal="center"/>
    </xf>
    <xf numFmtId="1" fontId="11" fillId="0" borderId="17" xfId="1" applyNumberFormat="1" applyFont="1" applyBorder="1" applyAlignment="1">
      <alignment horizontal="center"/>
    </xf>
    <xf numFmtId="0" fontId="3" fillId="2" borderId="19" xfId="1" applyFont="1" applyFill="1" applyBorder="1" applyAlignment="1">
      <alignment horizontal="center"/>
    </xf>
    <xf numFmtId="0" fontId="3" fillId="2" borderId="20" xfId="1" applyFont="1" applyFill="1" applyBorder="1" applyAlignment="1">
      <alignment horizontal="center"/>
    </xf>
    <xf numFmtId="3" fontId="3" fillId="2" borderId="19" xfId="1" applyNumberFormat="1" applyFont="1" applyFill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3" fontId="3" fillId="3" borderId="5" xfId="1" applyNumberFormat="1" applyFont="1" applyFill="1" applyBorder="1" applyAlignment="1">
      <alignment horizontal="center"/>
    </xf>
    <xf numFmtId="3" fontId="3" fillId="3" borderId="21" xfId="1" applyNumberFormat="1" applyFont="1" applyFill="1" applyBorder="1" applyAlignment="1">
      <alignment horizontal="center"/>
    </xf>
    <xf numFmtId="3" fontId="1" fillId="0" borderId="0" xfId="1" applyNumberFormat="1"/>
    <xf numFmtId="0" fontId="10" fillId="0" borderId="22" xfId="1" applyFont="1" applyFill="1" applyBorder="1" applyAlignment="1">
      <alignment horizontal="left" wrapText="1"/>
    </xf>
    <xf numFmtId="0" fontId="10" fillId="0" borderId="23" xfId="1" applyFont="1" applyFill="1" applyBorder="1" applyAlignment="1">
      <alignment horizontal="left" wrapText="1"/>
    </xf>
    <xf numFmtId="3" fontId="10" fillId="0" borderId="17" xfId="1" applyNumberFormat="1" applyFont="1" applyFill="1" applyBorder="1" applyAlignment="1">
      <alignment horizontal="center"/>
    </xf>
    <xf numFmtId="0" fontId="10" fillId="4" borderId="24" xfId="1" applyFont="1" applyFill="1" applyBorder="1" applyAlignment="1">
      <alignment horizontal="center" wrapText="1"/>
    </xf>
    <xf numFmtId="0" fontId="10" fillId="4" borderId="25" xfId="1" applyFont="1" applyFill="1" applyBorder="1" applyAlignment="1">
      <alignment horizontal="center" wrapText="1"/>
    </xf>
    <xf numFmtId="3" fontId="10" fillId="4" borderId="26" xfId="1" applyNumberFormat="1" applyFont="1" applyFill="1" applyBorder="1" applyAlignment="1">
      <alignment horizontal="center"/>
    </xf>
    <xf numFmtId="3" fontId="10" fillId="4" borderId="27" xfId="1" applyNumberFormat="1" applyFont="1" applyFill="1" applyBorder="1" applyAlignment="1">
      <alignment horizontal="center"/>
    </xf>
    <xf numFmtId="3" fontId="10" fillId="0" borderId="0" xfId="1" applyNumberFormat="1" applyFont="1"/>
    <xf numFmtId="0" fontId="10" fillId="4" borderId="6" xfId="1" applyFont="1" applyFill="1" applyBorder="1" applyAlignment="1">
      <alignment horizontal="center" wrapText="1"/>
    </xf>
    <xf numFmtId="0" fontId="10" fillId="4" borderId="28" xfId="1" applyFont="1" applyFill="1" applyBorder="1" applyAlignment="1">
      <alignment horizontal="center" wrapText="1"/>
    </xf>
    <xf numFmtId="3" fontId="10" fillId="4" borderId="13" xfId="1" applyNumberFormat="1" applyFont="1" applyFill="1" applyBorder="1" applyAlignment="1">
      <alignment horizontal="center"/>
    </xf>
    <xf numFmtId="3" fontId="10" fillId="4" borderId="12" xfId="1" applyNumberFormat="1" applyFont="1" applyFill="1" applyBorder="1" applyAlignment="1">
      <alignment horizontal="center"/>
    </xf>
    <xf numFmtId="0" fontId="10" fillId="4" borderId="15" xfId="1" applyFont="1" applyFill="1" applyBorder="1" applyAlignment="1">
      <alignment horizontal="center" wrapText="1"/>
    </xf>
    <xf numFmtId="0" fontId="10" fillId="4" borderId="23" xfId="1" applyFont="1" applyFill="1" applyBorder="1" applyAlignment="1">
      <alignment horizontal="center" wrapText="1"/>
    </xf>
    <xf numFmtId="3" fontId="10" fillId="4" borderId="17" xfId="1" applyNumberFormat="1" applyFont="1" applyFill="1" applyBorder="1" applyAlignment="1">
      <alignment horizontal="center"/>
    </xf>
    <xf numFmtId="3" fontId="10" fillId="4" borderId="18" xfId="1" applyNumberFormat="1" applyFont="1" applyFill="1" applyBorder="1" applyAlignment="1">
      <alignment horizontal="center"/>
    </xf>
    <xf numFmtId="0" fontId="10" fillId="0" borderId="13" xfId="1" applyFont="1" applyFill="1" applyBorder="1" applyAlignment="1">
      <alignment horizontal="left" wrapText="1"/>
    </xf>
    <xf numFmtId="0" fontId="0" fillId="0" borderId="13" xfId="0" applyFill="1" applyBorder="1" applyAlignment="1">
      <alignment horizontal="left" wrapText="1"/>
    </xf>
    <xf numFmtId="0" fontId="10" fillId="0" borderId="0" xfId="1" applyFont="1" applyAlignment="1">
      <alignment wrapText="1"/>
    </xf>
    <xf numFmtId="4" fontId="13" fillId="5" borderId="29" xfId="2" applyNumberFormat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3" fontId="3" fillId="2" borderId="13" xfId="1" applyNumberFormat="1" applyFont="1" applyFill="1" applyBorder="1" applyAlignment="1">
      <alignment horizontal="center"/>
    </xf>
    <xf numFmtId="0" fontId="3" fillId="0" borderId="30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31" xfId="1" applyFont="1" applyBorder="1" applyAlignment="1">
      <alignment horizontal="center"/>
    </xf>
    <xf numFmtId="0" fontId="10" fillId="0" borderId="32" xfId="1" applyFont="1" applyBorder="1" applyAlignment="1">
      <alignment horizontal="left" wrapText="1"/>
    </xf>
    <xf numFmtId="0" fontId="10" fillId="0" borderId="26" xfId="1" applyFont="1" applyBorder="1" applyAlignment="1">
      <alignment horizontal="left" wrapText="1"/>
    </xf>
    <xf numFmtId="3" fontId="10" fillId="0" borderId="26" xfId="1" applyNumberFormat="1" applyFont="1" applyBorder="1" applyAlignment="1">
      <alignment horizontal="center"/>
    </xf>
    <xf numFmtId="3" fontId="10" fillId="0" borderId="26" xfId="1" applyNumberFormat="1" applyFont="1" applyFill="1" applyBorder="1" applyAlignment="1">
      <alignment horizontal="center"/>
    </xf>
    <xf numFmtId="3" fontId="10" fillId="0" borderId="27" xfId="1" applyNumberFormat="1" applyFont="1" applyBorder="1" applyAlignment="1">
      <alignment horizontal="center"/>
    </xf>
    <xf numFmtId="4" fontId="0" fillId="0" borderId="0" xfId="0" applyNumberFormat="1"/>
    <xf numFmtId="0" fontId="10" fillId="0" borderId="14" xfId="1" applyFont="1" applyBorder="1" applyAlignment="1">
      <alignment horizontal="left" wrapText="1"/>
    </xf>
    <xf numFmtId="0" fontId="10" fillId="0" borderId="13" xfId="1" applyFont="1" applyBorder="1" applyAlignment="1">
      <alignment horizontal="left" wrapText="1"/>
    </xf>
    <xf numFmtId="0" fontId="6" fillId="0" borderId="33" xfId="1" applyFont="1" applyBorder="1" applyAlignment="1">
      <alignment horizontal="left"/>
    </xf>
    <xf numFmtId="0" fontId="6" fillId="0" borderId="34" xfId="1" applyFont="1" applyBorder="1" applyAlignment="1">
      <alignment horizontal="left"/>
    </xf>
    <xf numFmtId="3" fontId="6" fillId="0" borderId="34" xfId="1" applyNumberFormat="1" applyFont="1" applyBorder="1" applyAlignment="1">
      <alignment horizontal="center"/>
    </xf>
    <xf numFmtId="3" fontId="10" fillId="0" borderId="34" xfId="1" applyNumberFormat="1" applyFont="1" applyBorder="1" applyAlignment="1">
      <alignment horizontal="center"/>
    </xf>
    <xf numFmtId="3" fontId="6" fillId="0" borderId="35" xfId="1" applyNumberFormat="1" applyFont="1" applyBorder="1" applyAlignment="1">
      <alignment horizontal="center"/>
    </xf>
    <xf numFmtId="0" fontId="3" fillId="2" borderId="36" xfId="1" applyFont="1" applyFill="1" applyBorder="1" applyAlignment="1">
      <alignment horizontal="center"/>
    </xf>
    <xf numFmtId="0" fontId="3" fillId="2" borderId="37" xfId="1" applyFont="1" applyFill="1" applyBorder="1" applyAlignment="1">
      <alignment horizontal="center"/>
    </xf>
    <xf numFmtId="3" fontId="3" fillId="2" borderId="37" xfId="1" applyNumberFormat="1" applyFont="1" applyFill="1" applyBorder="1" applyAlignment="1">
      <alignment horizontal="center"/>
    </xf>
    <xf numFmtId="0" fontId="3" fillId="2" borderId="19" xfId="1" applyFont="1" applyFill="1" applyBorder="1" applyAlignment="1">
      <alignment horizontal="left"/>
    </xf>
    <xf numFmtId="0" fontId="3" fillId="2" borderId="20" xfId="1" applyFont="1" applyFill="1" applyBorder="1" applyAlignment="1">
      <alignment horizontal="left"/>
    </xf>
    <xf numFmtId="0" fontId="10" fillId="3" borderId="38" xfId="1" applyFont="1" applyFill="1" applyBorder="1" applyAlignment="1">
      <alignment horizontal="center" wrapText="1"/>
    </xf>
    <xf numFmtId="0" fontId="10" fillId="3" borderId="25" xfId="1" applyFont="1" applyFill="1" applyBorder="1" applyAlignment="1">
      <alignment horizontal="center" wrapText="1"/>
    </xf>
    <xf numFmtId="3" fontId="10" fillId="3" borderId="13" xfId="1" applyNumberFormat="1" applyFont="1" applyFill="1" applyBorder="1" applyAlignment="1">
      <alignment horizontal="center"/>
    </xf>
    <xf numFmtId="0" fontId="14" fillId="0" borderId="0" xfId="1" applyFont="1"/>
    <xf numFmtId="0" fontId="15" fillId="0" borderId="0" xfId="0" applyFont="1"/>
    <xf numFmtId="0" fontId="10" fillId="3" borderId="13" xfId="1" applyFont="1" applyFill="1" applyBorder="1" applyAlignment="1">
      <alignment horizontal="center" wrapText="1"/>
    </xf>
    <xf numFmtId="0" fontId="15" fillId="0" borderId="13" xfId="0" applyFont="1" applyBorder="1" applyAlignment="1">
      <alignment horizontal="center" wrapText="1"/>
    </xf>
  </cellXfs>
  <cellStyles count="3">
    <cellStyle name="Обычный" xfId="0" builtinId="0"/>
    <cellStyle name="Обычный 2" xfId="1"/>
    <cellStyle name="Обычный_Кар.75 202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41"/>
  <sheetViews>
    <sheetView tabSelected="1" topLeftCell="A31" workbookViewId="0">
      <selection activeCell="C46" sqref="C46"/>
    </sheetView>
  </sheetViews>
  <sheetFormatPr defaultColWidth="9.109375" defaultRowHeight="14.4" x14ac:dyDescent="0.3"/>
  <cols>
    <col min="3" max="3" width="16.5546875" customWidth="1"/>
    <col min="4" max="4" width="14.88671875" customWidth="1"/>
    <col min="5" max="5" width="15.88671875" customWidth="1"/>
    <col min="6" max="6" width="15" customWidth="1"/>
    <col min="7" max="8" width="15.44140625" customWidth="1"/>
    <col min="9" max="9" width="19.109375" customWidth="1"/>
    <col min="10" max="10" width="9.6640625" bestFit="1" customWidth="1"/>
    <col min="11" max="11" width="12.33203125" customWidth="1"/>
    <col min="12" max="12" width="13" customWidth="1"/>
  </cols>
  <sheetData>
    <row r="1" spans="1:14" x14ac:dyDescent="0.3">
      <c r="A1" s="1"/>
      <c r="B1" s="1"/>
      <c r="C1" s="1"/>
      <c r="D1" s="1"/>
      <c r="E1" s="1"/>
      <c r="F1" s="2"/>
      <c r="G1" s="2"/>
      <c r="H1" s="2"/>
      <c r="I1" s="3" t="s">
        <v>0</v>
      </c>
      <c r="J1" s="1"/>
      <c r="K1" s="1"/>
      <c r="L1" s="1"/>
      <c r="M1" s="1"/>
      <c r="N1" s="1"/>
    </row>
    <row r="2" spans="1:14" x14ac:dyDescent="0.3">
      <c r="A2" s="1"/>
      <c r="B2" s="1"/>
      <c r="C2" s="1"/>
      <c r="D2" s="1"/>
      <c r="E2" s="1"/>
      <c r="F2" s="2"/>
      <c r="G2" s="2"/>
      <c r="H2" s="2"/>
      <c r="I2" s="3" t="s">
        <v>1</v>
      </c>
      <c r="J2" s="1"/>
      <c r="K2" s="1"/>
      <c r="L2" s="1"/>
      <c r="M2" s="1"/>
      <c r="N2" s="1"/>
    </row>
    <row r="3" spans="1:14" x14ac:dyDescent="0.3">
      <c r="A3" s="4" t="s">
        <v>2</v>
      </c>
      <c r="B3" s="4"/>
      <c r="C3" s="4"/>
      <c r="D3" s="4"/>
      <c r="E3" s="4"/>
      <c r="F3" s="4"/>
      <c r="G3" s="4"/>
      <c r="H3" s="4"/>
      <c r="I3" s="4"/>
      <c r="J3" s="1"/>
      <c r="K3" s="1"/>
      <c r="L3" s="1"/>
      <c r="M3" s="1"/>
      <c r="N3" s="1"/>
    </row>
    <row r="4" spans="1:14" ht="15" thickBot="1" x14ac:dyDescent="0.35">
      <c r="A4" s="4" t="s">
        <v>3</v>
      </c>
      <c r="B4" s="4"/>
      <c r="C4" s="4"/>
      <c r="D4" s="4"/>
      <c r="E4" s="4"/>
      <c r="F4" s="4"/>
      <c r="G4" s="4"/>
      <c r="H4" s="4"/>
      <c r="I4" s="4"/>
      <c r="J4" s="1"/>
      <c r="K4" s="1"/>
      <c r="L4" s="1"/>
      <c r="M4" s="1"/>
      <c r="N4" s="1"/>
    </row>
    <row r="5" spans="1:14" ht="48.6" thickBot="1" x14ac:dyDescent="0.35">
      <c r="A5" s="5" t="s">
        <v>4</v>
      </c>
      <c r="B5" s="6"/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8" t="s">
        <v>11</v>
      </c>
      <c r="J5" s="1"/>
      <c r="K5" s="9"/>
      <c r="L5" s="9"/>
      <c r="M5" s="1"/>
      <c r="N5" s="1"/>
    </row>
    <row r="6" spans="1:14" x14ac:dyDescent="0.3">
      <c r="A6" s="10">
        <v>1</v>
      </c>
      <c r="B6" s="11"/>
      <c r="C6" s="12">
        <v>2</v>
      </c>
      <c r="D6" s="13">
        <v>3</v>
      </c>
      <c r="E6" s="13">
        <v>4</v>
      </c>
      <c r="F6" s="13">
        <v>5</v>
      </c>
      <c r="G6" s="13">
        <v>6</v>
      </c>
      <c r="H6" s="13">
        <v>7</v>
      </c>
      <c r="I6" s="14">
        <v>8</v>
      </c>
      <c r="J6" s="15"/>
      <c r="K6" s="16"/>
      <c r="L6" s="17"/>
      <c r="M6" s="1"/>
      <c r="N6" s="1"/>
    </row>
    <row r="7" spans="1:14" x14ac:dyDescent="0.3">
      <c r="A7" s="18" t="s">
        <v>12</v>
      </c>
      <c r="B7" s="19"/>
      <c r="C7" s="19"/>
      <c r="D7" s="19"/>
      <c r="E7" s="19"/>
      <c r="F7" s="19"/>
      <c r="G7" s="19"/>
      <c r="H7" s="19"/>
      <c r="I7" s="20"/>
      <c r="J7" s="15"/>
      <c r="K7" s="16"/>
      <c r="L7" s="17"/>
      <c r="M7" s="1"/>
      <c r="N7" s="1"/>
    </row>
    <row r="8" spans="1:14" x14ac:dyDescent="0.3">
      <c r="A8" s="21" t="s">
        <v>13</v>
      </c>
      <c r="B8" s="22"/>
      <c r="C8" s="23">
        <v>901.4249999995227</v>
      </c>
      <c r="D8" s="24">
        <v>44387.119999999355</v>
      </c>
      <c r="E8" s="25">
        <v>487095.6</v>
      </c>
      <c r="F8" s="25">
        <v>487095.6</v>
      </c>
      <c r="G8" s="26">
        <v>481047.34</v>
      </c>
      <c r="H8" s="23">
        <f>C8+E8-F8</f>
        <v>901.4249999995227</v>
      </c>
      <c r="I8" s="24">
        <f>D8+E8-G8</f>
        <v>50435.379999999248</v>
      </c>
      <c r="J8" s="27"/>
      <c r="K8" s="28"/>
      <c r="L8" s="28"/>
      <c r="M8" s="28"/>
      <c r="N8" s="28"/>
    </row>
    <row r="9" spans="1:14" x14ac:dyDescent="0.3">
      <c r="A9" s="29"/>
      <c r="B9" s="30"/>
      <c r="C9" s="23"/>
      <c r="D9" s="31"/>
      <c r="E9" s="25"/>
      <c r="F9" s="25"/>
      <c r="G9" s="26"/>
      <c r="H9" s="23"/>
      <c r="I9" s="31"/>
      <c r="J9" s="27"/>
      <c r="K9" s="28"/>
      <c r="L9" s="28"/>
      <c r="M9" s="28"/>
      <c r="N9" s="28"/>
    </row>
    <row r="10" spans="1:14" x14ac:dyDescent="0.3">
      <c r="A10" s="29" t="s">
        <v>14</v>
      </c>
      <c r="B10" s="30"/>
      <c r="C10" s="23">
        <v>79274.329999999958</v>
      </c>
      <c r="D10" s="24">
        <v>11782.029999999941</v>
      </c>
      <c r="E10" s="32">
        <v>128996.16</v>
      </c>
      <c r="F10" s="32">
        <v>22060</v>
      </c>
      <c r="G10" s="26">
        <v>127420.88</v>
      </c>
      <c r="H10" s="23">
        <f>C10+E10-F10</f>
        <v>186210.48999999996</v>
      </c>
      <c r="I10" s="24">
        <f>D10+E10-G10</f>
        <v>13357.309999999939</v>
      </c>
      <c r="J10" s="27"/>
      <c r="K10" s="33"/>
      <c r="L10" s="33"/>
      <c r="M10" s="33"/>
      <c r="N10" s="33"/>
    </row>
    <row r="11" spans="1:14" x14ac:dyDescent="0.3">
      <c r="A11" s="34"/>
      <c r="B11" s="35"/>
      <c r="C11" s="36"/>
      <c r="D11" s="37"/>
      <c r="E11" s="38"/>
      <c r="F11" s="38"/>
      <c r="G11" s="39"/>
      <c r="H11" s="36"/>
      <c r="I11" s="37"/>
      <c r="J11" s="1"/>
      <c r="K11" s="1"/>
      <c r="L11" s="1"/>
      <c r="M11" s="1"/>
      <c r="N11" s="1"/>
    </row>
    <row r="12" spans="1:14" x14ac:dyDescent="0.3">
      <c r="A12" s="40" t="s">
        <v>15</v>
      </c>
      <c r="B12" s="41"/>
      <c r="C12" s="23">
        <v>0.16000000000349246</v>
      </c>
      <c r="D12" s="24">
        <v>8437.4300000000221</v>
      </c>
      <c r="E12" s="32">
        <v>92381.48</v>
      </c>
      <c r="F12" s="32">
        <v>92381.48</v>
      </c>
      <c r="G12" s="26">
        <v>91253.31</v>
      </c>
      <c r="H12" s="23">
        <f>C12+E12-F12</f>
        <v>0.16000000000349246</v>
      </c>
      <c r="I12" s="24">
        <f>D12+E12-G12</f>
        <v>9565.6000000000204</v>
      </c>
      <c r="J12" s="1"/>
      <c r="K12" s="1"/>
      <c r="L12" s="1"/>
      <c r="M12" s="1"/>
      <c r="N12" s="1"/>
    </row>
    <row r="13" spans="1:14" x14ac:dyDescent="0.3">
      <c r="A13" s="40"/>
      <c r="B13" s="41"/>
      <c r="C13" s="23"/>
      <c r="D13" s="24"/>
      <c r="E13" s="32"/>
      <c r="F13" s="32"/>
      <c r="G13" s="26"/>
      <c r="H13" s="23"/>
      <c r="I13" s="24"/>
      <c r="J13" s="1"/>
      <c r="K13" s="1"/>
      <c r="L13" s="1"/>
      <c r="M13" s="1"/>
      <c r="N13" s="1"/>
    </row>
    <row r="14" spans="1:14" x14ac:dyDescent="0.3">
      <c r="A14" s="40" t="s">
        <v>16</v>
      </c>
      <c r="B14" s="41"/>
      <c r="C14" s="23">
        <v>6.9999999999708962E-2</v>
      </c>
      <c r="D14" s="24">
        <v>759.20000000000437</v>
      </c>
      <c r="E14" s="32">
        <v>9854.02</v>
      </c>
      <c r="F14" s="32">
        <v>9854.02</v>
      </c>
      <c r="G14" s="26">
        <v>9773.61</v>
      </c>
      <c r="H14" s="23">
        <f>C14+E14-F14</f>
        <v>6.9999999999708962E-2</v>
      </c>
      <c r="I14" s="24">
        <f>D14+E14-G14</f>
        <v>839.61000000000422</v>
      </c>
      <c r="J14" s="1"/>
      <c r="K14" s="1"/>
      <c r="L14" s="1"/>
      <c r="M14" s="1"/>
      <c r="N14" s="1"/>
    </row>
    <row r="15" spans="1:14" x14ac:dyDescent="0.3">
      <c r="A15" s="40"/>
      <c r="B15" s="41"/>
      <c r="C15" s="23"/>
      <c r="D15" s="24"/>
      <c r="E15" s="32"/>
      <c r="F15" s="32"/>
      <c r="G15" s="26"/>
      <c r="H15" s="23"/>
      <c r="I15" s="24"/>
      <c r="J15" s="1"/>
      <c r="K15" s="1"/>
      <c r="L15" s="1"/>
      <c r="M15" s="1"/>
      <c r="N15" s="1"/>
    </row>
    <row r="16" spans="1:14" x14ac:dyDescent="0.3">
      <c r="A16" s="40" t="s">
        <v>17</v>
      </c>
      <c r="B16" s="41"/>
      <c r="C16" s="23">
        <v>-0.11000000000058208</v>
      </c>
      <c r="D16" s="24">
        <v>589.83999999999924</v>
      </c>
      <c r="E16" s="32">
        <v>7446.38</v>
      </c>
      <c r="F16" s="32">
        <v>7446.38</v>
      </c>
      <c r="G16" s="26">
        <v>7413.89</v>
      </c>
      <c r="H16" s="23">
        <f>C16+E16-F16</f>
        <v>-0.11000000000058208</v>
      </c>
      <c r="I16" s="24">
        <f>D16+E16-G16</f>
        <v>622.32999999999902</v>
      </c>
      <c r="J16" s="1"/>
      <c r="K16" s="1"/>
      <c r="L16" s="1"/>
      <c r="M16" s="1"/>
      <c r="N16" s="1"/>
    </row>
    <row r="17" spans="1:14" x14ac:dyDescent="0.3">
      <c r="A17" s="40"/>
      <c r="B17" s="41"/>
      <c r="C17" s="23"/>
      <c r="D17" s="24"/>
      <c r="E17" s="32"/>
      <c r="F17" s="32"/>
      <c r="G17" s="26"/>
      <c r="H17" s="23"/>
      <c r="I17" s="24"/>
      <c r="J17" s="1"/>
      <c r="K17" s="1"/>
      <c r="L17" s="1"/>
      <c r="M17" s="1"/>
      <c r="N17" s="1"/>
    </row>
    <row r="18" spans="1:14" x14ac:dyDescent="0.3">
      <c r="A18" s="40" t="s">
        <v>18</v>
      </c>
      <c r="B18" s="41"/>
      <c r="C18" s="23">
        <v>-0.29000000000814907</v>
      </c>
      <c r="D18" s="24">
        <v>3049.4599999999955</v>
      </c>
      <c r="E18" s="32">
        <v>36140.5</v>
      </c>
      <c r="F18" s="32">
        <v>36140.5</v>
      </c>
      <c r="G18" s="26">
        <v>34164.019999999997</v>
      </c>
      <c r="H18" s="23">
        <f>C18+E18-F18</f>
        <v>-0.29000000000814907</v>
      </c>
      <c r="I18" s="24">
        <f>D18+E18-G18</f>
        <v>5025.9399999999951</v>
      </c>
      <c r="J18" s="1"/>
      <c r="K18" s="1"/>
      <c r="L18" s="1"/>
      <c r="M18" s="1"/>
      <c r="N18" s="1"/>
    </row>
    <row r="19" spans="1:14" x14ac:dyDescent="0.3">
      <c r="A19" s="34"/>
      <c r="B19" s="35"/>
      <c r="C19" s="36"/>
      <c r="D19" s="42"/>
      <c r="E19" s="38"/>
      <c r="F19" s="38"/>
      <c r="G19" s="39"/>
      <c r="H19" s="23"/>
      <c r="I19" s="24"/>
      <c r="J19" s="1"/>
      <c r="K19" s="1"/>
      <c r="L19" s="1"/>
      <c r="M19" s="1"/>
      <c r="N19" s="1"/>
    </row>
    <row r="20" spans="1:14" x14ac:dyDescent="0.3">
      <c r="A20" s="40" t="s">
        <v>19</v>
      </c>
      <c r="B20" s="43"/>
      <c r="C20" s="44">
        <v>-0.83999999999650754</v>
      </c>
      <c r="D20" s="44">
        <v>-0.17999999998346539</v>
      </c>
      <c r="E20" s="45"/>
      <c r="F20" s="45"/>
      <c r="G20" s="45"/>
      <c r="H20" s="44">
        <f>C20+E20-F20</f>
        <v>-0.83999999999650754</v>
      </c>
      <c r="I20" s="24">
        <f>D20+E20-G20</f>
        <v>-0.17999999998346539</v>
      </c>
      <c r="J20" s="1"/>
    </row>
    <row r="21" spans="1:14" ht="15" thickBot="1" x14ac:dyDescent="0.35">
      <c r="A21" s="46"/>
      <c r="B21" s="47"/>
      <c r="C21" s="48"/>
      <c r="D21" s="49"/>
      <c r="E21" s="50"/>
      <c r="F21" s="51"/>
      <c r="G21" s="48"/>
      <c r="H21" s="48"/>
      <c r="I21" s="49"/>
      <c r="J21" s="1"/>
      <c r="K21" s="1"/>
      <c r="L21" s="1"/>
      <c r="M21" s="1"/>
      <c r="N21" s="1"/>
    </row>
    <row r="22" spans="1:14" ht="15" thickBot="1" x14ac:dyDescent="0.35">
      <c r="A22" s="52" t="s">
        <v>20</v>
      </c>
      <c r="B22" s="53"/>
      <c r="C22" s="54">
        <f>C8+C10+C12+C20+C14+C16+C18</f>
        <v>80174.744999999486</v>
      </c>
      <c r="D22" s="54">
        <f t="shared" ref="D22:I22" si="0">D8+D10+D12+D20+D14+D16+D18</f>
        <v>69004.899999999325</v>
      </c>
      <c r="E22" s="54">
        <f t="shared" si="0"/>
        <v>761914.14</v>
      </c>
      <c r="F22" s="54">
        <f t="shared" si="0"/>
        <v>654977.98</v>
      </c>
      <c r="G22" s="54">
        <f t="shared" si="0"/>
        <v>751073.05</v>
      </c>
      <c r="H22" s="54">
        <f t="shared" si="0"/>
        <v>187110.90499999947</v>
      </c>
      <c r="I22" s="54">
        <f t="shared" si="0"/>
        <v>79845.989999999234</v>
      </c>
      <c r="J22" s="1"/>
      <c r="K22" s="1"/>
      <c r="L22" s="1"/>
      <c r="M22" s="1"/>
      <c r="N22" s="1"/>
    </row>
    <row r="23" spans="1:14" x14ac:dyDescent="0.3">
      <c r="A23" s="55"/>
      <c r="B23" s="56"/>
      <c r="C23" s="57"/>
      <c r="D23" s="57"/>
      <c r="E23" s="57"/>
      <c r="F23" s="57"/>
      <c r="G23" s="57"/>
      <c r="H23" s="57"/>
      <c r="I23" s="58"/>
      <c r="J23" s="1"/>
      <c r="K23" s="1"/>
      <c r="L23" s="59"/>
      <c r="M23" s="59"/>
      <c r="N23" s="1"/>
    </row>
    <row r="24" spans="1:14" ht="29.25" customHeight="1" x14ac:dyDescent="0.3">
      <c r="A24" s="60" t="s">
        <v>21</v>
      </c>
      <c r="B24" s="61"/>
      <c r="C24" s="62">
        <v>320933.04000000004</v>
      </c>
      <c r="D24" s="62">
        <v>30352.960000000137</v>
      </c>
      <c r="E24" s="62">
        <f>SUM(E25:E27)</f>
        <v>376267.89</v>
      </c>
      <c r="F24" s="62"/>
      <c r="G24" s="62">
        <f>SUM(G25:G27)</f>
        <v>370030.25</v>
      </c>
      <c r="H24" s="62">
        <f>C24+E24-F24</f>
        <v>697200.93</v>
      </c>
      <c r="I24" s="62">
        <f>D24+E24-G24</f>
        <v>36590.600000000151</v>
      </c>
      <c r="J24" s="27"/>
      <c r="K24" s="33"/>
      <c r="L24" s="33"/>
      <c r="M24" s="33"/>
      <c r="N24" s="33"/>
    </row>
    <row r="25" spans="1:14" ht="29.25" hidden="1" customHeight="1" x14ac:dyDescent="0.3">
      <c r="A25" s="63" t="s">
        <v>22</v>
      </c>
      <c r="B25" s="64"/>
      <c r="C25" s="65"/>
      <c r="D25" s="65"/>
      <c r="E25" s="65">
        <v>363847.67999999999</v>
      </c>
      <c r="F25" s="65"/>
      <c r="G25" s="65">
        <v>357610.04</v>
      </c>
      <c r="H25" s="65"/>
      <c r="I25" s="66"/>
      <c r="J25" s="27"/>
      <c r="K25" s="67">
        <f>H29-I29</f>
        <v>721528.92999999993</v>
      </c>
      <c r="L25" s="33">
        <v>721527.93</v>
      </c>
      <c r="M25" s="33"/>
      <c r="N25" s="33"/>
    </row>
    <row r="26" spans="1:14" ht="29.25" hidden="1" customHeight="1" x14ac:dyDescent="0.3">
      <c r="A26" s="68" t="s">
        <v>23</v>
      </c>
      <c r="B26" s="69"/>
      <c r="C26" s="70"/>
      <c r="D26" s="70"/>
      <c r="E26" s="70">
        <v>28.53</v>
      </c>
      <c r="F26" s="70"/>
      <c r="G26" s="70">
        <v>28.53</v>
      </c>
      <c r="H26" s="70"/>
      <c r="I26" s="71"/>
      <c r="J26" s="27"/>
      <c r="K26" s="67">
        <f>K25-L25</f>
        <v>0.99999999988358468</v>
      </c>
      <c r="L26" s="33"/>
      <c r="M26" s="33"/>
      <c r="N26" s="33"/>
    </row>
    <row r="27" spans="1:14" ht="29.25" hidden="1" customHeight="1" x14ac:dyDescent="0.3">
      <c r="A27" s="72" t="s">
        <v>24</v>
      </c>
      <c r="B27" s="73"/>
      <c r="C27" s="74"/>
      <c r="D27" s="74"/>
      <c r="E27" s="74">
        <f>1032.64*12</f>
        <v>12391.68</v>
      </c>
      <c r="F27" s="74"/>
      <c r="G27" s="74">
        <v>12391.68</v>
      </c>
      <c r="H27" s="74"/>
      <c r="I27" s="75"/>
      <c r="J27" s="27"/>
      <c r="K27" s="33"/>
      <c r="L27" s="33"/>
      <c r="M27" s="33"/>
      <c r="N27" s="33"/>
    </row>
    <row r="28" spans="1:14" ht="52.2" customHeight="1" x14ac:dyDescent="0.3">
      <c r="A28" s="76" t="s">
        <v>25</v>
      </c>
      <c r="B28" s="77"/>
      <c r="C28" s="45">
        <v>55561.39</v>
      </c>
      <c r="D28" s="45"/>
      <c r="E28" s="45">
        <v>5357.21</v>
      </c>
      <c r="F28" s="45"/>
      <c r="G28" s="45">
        <v>5357.21</v>
      </c>
      <c r="H28" s="45">
        <f>C28+E28-F28</f>
        <v>60918.6</v>
      </c>
      <c r="I28" s="45"/>
      <c r="J28" s="27"/>
      <c r="K28" s="78"/>
      <c r="L28" s="79"/>
      <c r="M28" s="33"/>
      <c r="N28" s="33"/>
    </row>
    <row r="29" spans="1:14" x14ac:dyDescent="0.3">
      <c r="A29" s="80" t="s">
        <v>20</v>
      </c>
      <c r="B29" s="81"/>
      <c r="C29" s="82">
        <f>C24+C28</f>
        <v>376494.43000000005</v>
      </c>
      <c r="D29" s="82">
        <f t="shared" ref="D29:I29" si="1">D24+D28</f>
        <v>30352.960000000137</v>
      </c>
      <c r="E29" s="82">
        <f t="shared" si="1"/>
        <v>381625.10000000003</v>
      </c>
      <c r="F29" s="82">
        <f t="shared" si="1"/>
        <v>0</v>
      </c>
      <c r="G29" s="82">
        <f t="shared" si="1"/>
        <v>375387.46</v>
      </c>
      <c r="H29" s="82">
        <f t="shared" si="1"/>
        <v>758119.53</v>
      </c>
      <c r="I29" s="82">
        <f t="shared" si="1"/>
        <v>36590.600000000151</v>
      </c>
      <c r="J29" s="1"/>
      <c r="K29" s="59"/>
      <c r="L29" s="1"/>
      <c r="M29" s="1"/>
      <c r="N29" s="1"/>
    </row>
    <row r="30" spans="1:14" ht="15" thickBot="1" x14ac:dyDescent="0.35">
      <c r="A30" s="83"/>
      <c r="B30" s="84"/>
      <c r="C30" s="84"/>
      <c r="D30" s="84"/>
      <c r="E30" s="84"/>
      <c r="F30" s="84"/>
      <c r="G30" s="84"/>
      <c r="H30" s="84"/>
      <c r="I30" s="85"/>
      <c r="J30" s="1"/>
    </row>
    <row r="31" spans="1:14" x14ac:dyDescent="0.3">
      <c r="A31" s="86" t="s">
        <v>26</v>
      </c>
      <c r="B31" s="87"/>
      <c r="C31" s="88">
        <v>5560.7700000000186</v>
      </c>
      <c r="D31" s="88">
        <v>5.5933924159035087E-11</v>
      </c>
      <c r="E31" s="89"/>
      <c r="F31" s="89"/>
      <c r="G31" s="89"/>
      <c r="H31" s="88">
        <f>C31+E31-F31</f>
        <v>5560.7700000000186</v>
      </c>
      <c r="I31" s="90">
        <f>D31+E31-G31</f>
        <v>5.5933924159035087E-11</v>
      </c>
      <c r="J31" s="1"/>
      <c r="K31" s="91"/>
    </row>
    <row r="32" spans="1:14" x14ac:dyDescent="0.3">
      <c r="A32" s="92" t="s">
        <v>27</v>
      </c>
      <c r="B32" s="93"/>
      <c r="C32" s="44">
        <v>868.51000000000931</v>
      </c>
      <c r="D32" s="44">
        <v>-1.7308821043116041E-11</v>
      </c>
      <c r="E32" s="45"/>
      <c r="F32" s="45"/>
      <c r="G32" s="45"/>
      <c r="H32" s="44">
        <f>C32+E32-F32</f>
        <v>868.51000000000931</v>
      </c>
      <c r="I32" s="24">
        <f>D32+E32-G32</f>
        <v>-1.7308821043116041E-11</v>
      </c>
      <c r="J32" s="1"/>
    </row>
    <row r="33" spans="1:10" x14ac:dyDescent="0.3">
      <c r="A33" s="40" t="s">
        <v>28</v>
      </c>
      <c r="B33" s="43"/>
      <c r="C33" s="44">
        <v>1774.6200000002282</v>
      </c>
      <c r="D33" s="44">
        <v>-0.45999999997019358</v>
      </c>
      <c r="E33" s="45"/>
      <c r="F33" s="45"/>
      <c r="G33" s="45"/>
      <c r="H33" s="44">
        <f>C33+E33-F33</f>
        <v>1774.6200000002282</v>
      </c>
      <c r="I33" s="24">
        <f>D33+E33-G33</f>
        <v>-0.45999999997019358</v>
      </c>
      <c r="J33" s="1"/>
    </row>
    <row r="34" spans="1:10" x14ac:dyDescent="0.3">
      <c r="A34" s="40" t="s">
        <v>29</v>
      </c>
      <c r="B34" s="43"/>
      <c r="C34" s="44">
        <v>0</v>
      </c>
      <c r="D34" s="44">
        <v>-8.4838802649755962E-12</v>
      </c>
      <c r="E34" s="45"/>
      <c r="F34" s="45"/>
      <c r="G34" s="45"/>
      <c r="H34" s="44">
        <f>C34+E34-F34</f>
        <v>0</v>
      </c>
      <c r="I34" s="24">
        <f>D34+E34-G34</f>
        <v>-8.4838802649755962E-12</v>
      </c>
      <c r="J34" s="1"/>
    </row>
    <row r="35" spans="1:10" ht="15" thickBot="1" x14ac:dyDescent="0.35">
      <c r="A35" s="94"/>
      <c r="B35" s="95"/>
      <c r="C35" s="96">
        <v>0</v>
      </c>
      <c r="D35" s="96"/>
      <c r="E35" s="96"/>
      <c r="F35" s="96"/>
      <c r="G35" s="96"/>
      <c r="H35" s="97">
        <f>C35+E35-F35</f>
        <v>0</v>
      </c>
      <c r="I35" s="98"/>
      <c r="J35" s="1"/>
    </row>
    <row r="36" spans="1:10" ht="15" thickBot="1" x14ac:dyDescent="0.35">
      <c r="A36" s="99" t="s">
        <v>20</v>
      </c>
      <c r="B36" s="100"/>
      <c r="C36" s="101">
        <f>C31+C32+C33+C34</f>
        <v>8203.9000000002561</v>
      </c>
      <c r="D36" s="101">
        <f t="shared" ref="D36:I36" si="2">D31+D32+D33+D34</f>
        <v>-0.45999999994005236</v>
      </c>
      <c r="E36" s="101">
        <f t="shared" si="2"/>
        <v>0</v>
      </c>
      <c r="F36" s="101">
        <f t="shared" si="2"/>
        <v>0</v>
      </c>
      <c r="G36" s="101">
        <f t="shared" si="2"/>
        <v>0</v>
      </c>
      <c r="H36" s="101">
        <f t="shared" si="2"/>
        <v>8203.9000000002561</v>
      </c>
      <c r="I36" s="101">
        <f t="shared" si="2"/>
        <v>-0.45999999994005236</v>
      </c>
      <c r="J36" s="1"/>
    </row>
    <row r="37" spans="1:10" ht="15" thickBot="1" x14ac:dyDescent="0.35">
      <c r="A37" s="102" t="s">
        <v>30</v>
      </c>
      <c r="B37" s="103"/>
      <c r="C37" s="54">
        <f t="shared" ref="C37:I37" si="3">C22+C29+C36</f>
        <v>464873.07499999978</v>
      </c>
      <c r="D37" s="54">
        <f t="shared" si="3"/>
        <v>99357.399999999529</v>
      </c>
      <c r="E37" s="54">
        <f t="shared" si="3"/>
        <v>1143539.24</v>
      </c>
      <c r="F37" s="54">
        <f t="shared" si="3"/>
        <v>654977.98</v>
      </c>
      <c r="G37" s="54">
        <f t="shared" si="3"/>
        <v>1126460.51</v>
      </c>
      <c r="H37" s="54">
        <f t="shared" si="3"/>
        <v>953434.33499999973</v>
      </c>
      <c r="I37" s="54">
        <f t="shared" si="3"/>
        <v>116436.12999999945</v>
      </c>
      <c r="J37" s="1"/>
    </row>
    <row r="38" spans="1:10" s="108" customFormat="1" x14ac:dyDescent="0.3">
      <c r="A38" s="104" t="s">
        <v>31</v>
      </c>
      <c r="B38" s="105"/>
      <c r="C38" s="106">
        <v>53062.5</v>
      </c>
      <c r="D38" s="106">
        <v>500</v>
      </c>
      <c r="E38" s="106">
        <f>SUM(E39:E40)</f>
        <v>6000</v>
      </c>
      <c r="F38" s="45"/>
      <c r="G38" s="45">
        <f>SUM(G39:G40)</f>
        <v>6000</v>
      </c>
      <c r="H38" s="106">
        <f>C38+E38-F38</f>
        <v>59062.5</v>
      </c>
      <c r="I38" s="106">
        <f>D38+E38-G38</f>
        <v>500</v>
      </c>
      <c r="J38" s="107"/>
    </row>
    <row r="39" spans="1:10" s="108" customFormat="1" x14ac:dyDescent="0.3">
      <c r="A39" s="109" t="s">
        <v>32</v>
      </c>
      <c r="B39" s="110"/>
      <c r="C39" s="106"/>
      <c r="D39" s="106"/>
      <c r="E39" s="106">
        <v>6000</v>
      </c>
      <c r="F39" s="106"/>
      <c r="G39" s="106">
        <v>6000</v>
      </c>
      <c r="H39" s="44"/>
      <c r="I39" s="106"/>
      <c r="J39" s="107"/>
    </row>
    <row r="40" spans="1:10" ht="15" thickBot="1" x14ac:dyDescent="0.35">
      <c r="A40" s="109" t="s">
        <v>33</v>
      </c>
      <c r="B40" s="110"/>
      <c r="C40" s="106"/>
      <c r="D40" s="106"/>
      <c r="E40" s="106"/>
      <c r="F40" s="106"/>
      <c r="G40" s="106"/>
      <c r="H40" s="44"/>
      <c r="I40" s="106"/>
      <c r="J40" s="1"/>
    </row>
    <row r="41" spans="1:10" ht="15" thickBot="1" x14ac:dyDescent="0.35">
      <c r="A41" s="102" t="s">
        <v>34</v>
      </c>
      <c r="B41" s="103"/>
      <c r="C41" s="54">
        <f>C37+C38</f>
        <v>517935.57499999978</v>
      </c>
      <c r="D41" s="54">
        <f t="shared" ref="D41:I41" si="4">D37+D38</f>
        <v>99857.399999999529</v>
      </c>
      <c r="E41" s="54">
        <f t="shared" si="4"/>
        <v>1149539.24</v>
      </c>
      <c r="F41" s="54">
        <f t="shared" si="4"/>
        <v>654977.98</v>
      </c>
      <c r="G41" s="54">
        <f t="shared" si="4"/>
        <v>1132460.51</v>
      </c>
      <c r="H41" s="54">
        <f t="shared" si="4"/>
        <v>1012496.8349999997</v>
      </c>
      <c r="I41" s="54">
        <f t="shared" si="4"/>
        <v>116936.12999999945</v>
      </c>
      <c r="J41" s="1"/>
    </row>
  </sheetData>
  <mergeCells count="39">
    <mergeCell ref="A39:B39"/>
    <mergeCell ref="A40:B40"/>
    <mergeCell ref="A41:B41"/>
    <mergeCell ref="A33:B33"/>
    <mergeCell ref="A34:B34"/>
    <mergeCell ref="A35:B35"/>
    <mergeCell ref="A36:B36"/>
    <mergeCell ref="A37:B37"/>
    <mergeCell ref="A38:B38"/>
    <mergeCell ref="A27:B27"/>
    <mergeCell ref="A28:B28"/>
    <mergeCell ref="A29:B29"/>
    <mergeCell ref="A30:I30"/>
    <mergeCell ref="A31:B31"/>
    <mergeCell ref="A32:B32"/>
    <mergeCell ref="A20:B20"/>
    <mergeCell ref="A21:B21"/>
    <mergeCell ref="A22:B22"/>
    <mergeCell ref="A24:B24"/>
    <mergeCell ref="A25:B25"/>
    <mergeCell ref="A26:B26"/>
    <mergeCell ref="A14:B14"/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2:B12"/>
    <mergeCell ref="A13:B13"/>
    <mergeCell ref="A3:I3"/>
    <mergeCell ref="A4:I4"/>
    <mergeCell ref="A5:B5"/>
    <mergeCell ref="K5:L5"/>
    <mergeCell ref="A6:B6"/>
    <mergeCell ref="A7:I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2024-03-29T10:14:50Z</dcterms:created>
  <dcterms:modified xsi:type="dcterms:W3CDTF">2024-03-29T10:15:45Z</dcterms:modified>
</cp:coreProperties>
</file>