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38" i="1"/>
  <c r="H38"/>
  <c r="I37"/>
  <c r="I36" s="1"/>
  <c r="G36"/>
  <c r="F36" s="1"/>
  <c r="H36" s="1"/>
  <c r="E36"/>
  <c r="H34"/>
  <c r="G34"/>
  <c r="F34"/>
  <c r="E34"/>
  <c r="D34"/>
  <c r="C34"/>
  <c r="I32"/>
  <c r="H32"/>
  <c r="I31"/>
  <c r="H31"/>
  <c r="I30"/>
  <c r="H30"/>
  <c r="I29"/>
  <c r="I34" s="1"/>
  <c r="H29"/>
  <c r="H27"/>
  <c r="G27"/>
  <c r="F27"/>
  <c r="D27"/>
  <c r="C27"/>
  <c r="H26"/>
  <c r="E26"/>
  <c r="I25"/>
  <c r="I27" s="1"/>
  <c r="H25"/>
  <c r="G25"/>
  <c r="E25"/>
  <c r="E27" s="1"/>
  <c r="E23"/>
  <c r="D23"/>
  <c r="D35" s="1"/>
  <c r="D40" s="1"/>
  <c r="C23"/>
  <c r="C35" s="1"/>
  <c r="C40" s="1"/>
  <c r="H21"/>
  <c r="G21"/>
  <c r="I21" s="1"/>
  <c r="I19"/>
  <c r="F19"/>
  <c r="H19" s="1"/>
  <c r="I17"/>
  <c r="H17"/>
  <c r="F17"/>
  <c r="I15"/>
  <c r="H15"/>
  <c r="F15"/>
  <c r="I13"/>
  <c r="H13"/>
  <c r="F13"/>
  <c r="F23" s="1"/>
  <c r="F35" s="1"/>
  <c r="I11"/>
  <c r="H11"/>
  <c r="I9"/>
  <c r="I23" s="1"/>
  <c r="I35" s="1"/>
  <c r="I40" s="1"/>
  <c r="H9"/>
  <c r="H23" l="1"/>
  <c r="H35" s="1"/>
  <c r="H40" s="1"/>
  <c r="F40"/>
  <c r="E35"/>
  <c r="E40" s="1"/>
  <c r="G23"/>
  <c r="G35" s="1"/>
  <c r="G40" s="1"/>
</calcChain>
</file>

<file path=xl/sharedStrings.xml><?xml version="1.0" encoding="utf-8"?>
<sst xmlns="http://schemas.openxmlformats.org/spreadsheetml/2006/main" count="36" uniqueCount="34">
  <si>
    <t>Информация о состоянии лицевого счета  д.№ 9 по ул. Дружбы народов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</si>
  <si>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</si>
  <si>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</si>
  <si>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</si>
  <si>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</si>
  <si>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</si>
  <si>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</si>
  <si>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</si>
  <si>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</si>
  <si>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</si>
  <si>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- 3321,2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</si>
  <si>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</si>
  <si>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</si>
  <si>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</si>
  <si>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</si>
  <si>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</si>
  <si>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</si>
  <si>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</si>
  <si>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</si>
  <si>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</si>
  <si>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</si>
  <si>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</si>
  <si>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</si>
  <si>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</si>
  <si>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</si>
  <si>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</si>
  <si>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</si>
  <si>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ОАО "Ростелеком"</t>
  </si>
  <si>
    <t>ВСЕГО по дому</t>
  </si>
  <si>
    <t>УТВЕРЖДАЮ</t>
  </si>
  <si>
    <t>Директор ООО УК "Эталон" _____________________Н.К.Дмитриева</t>
  </si>
  <si>
    <t>за период 01.01.2021-31.12.2021</t>
  </si>
  <si>
    <t>Платежи банка (%% и услуги банка)</t>
  </si>
  <si>
    <t>Справочно: с учетом доходов от аренды (ТТК) задоложенность по ремонту на 01.01.2022 г - 177 862 руб.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</si>
</sst>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10" borderId="36" applyNumberFormat="0" applyAlignment="0" applyProtection="0"/>
    <xf numFmtId="0" fontId="15" fillId="23" borderId="37" applyNumberFormat="0" applyAlignment="0" applyProtection="0"/>
    <xf numFmtId="0" fontId="16" fillId="23" borderId="36" applyNumberFormat="0" applyAlignment="0" applyProtection="0"/>
    <xf numFmtId="164" fontId="1" fillId="0" borderId="0" applyFont="0" applyFill="0" applyBorder="0" applyAlignment="0" applyProtection="0"/>
    <xf numFmtId="0" fontId="17" fillId="0" borderId="38" applyNumberFormat="0" applyFill="0" applyAlignment="0" applyProtection="0"/>
    <xf numFmtId="0" fontId="18" fillId="0" borderId="39" applyNumberFormat="0" applyFill="0" applyAlignment="0" applyProtection="0"/>
    <xf numFmtId="0" fontId="19" fillId="0" borderId="4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41" applyNumberFormat="0" applyFill="0" applyAlignment="0" applyProtection="0"/>
    <xf numFmtId="0" fontId="21" fillId="24" borderId="42" applyNumberFormat="0" applyAlignment="0" applyProtection="0"/>
    <xf numFmtId="0" fontId="22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6" fillId="0" borderId="44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100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3" borderId="10" xfId="1" applyNumberFormat="1" applyFont="1" applyFill="1" applyBorder="1" applyAlignment="1">
      <alignment horizontal="center"/>
    </xf>
    <xf numFmtId="3" fontId="9" fillId="3" borderId="13" xfId="1" applyNumberFormat="1" applyFont="1" applyFill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4" borderId="19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/>
    </xf>
    <xf numFmtId="3" fontId="2" fillId="4" borderId="13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4" borderId="33" xfId="1" applyNumberFormat="1" applyFont="1" applyFill="1" applyBorder="1" applyAlignment="1">
      <alignment horizontal="center"/>
    </xf>
    <xf numFmtId="0" fontId="10" fillId="0" borderId="0" xfId="1" applyFont="1"/>
    <xf numFmtId="0" fontId="11" fillId="0" borderId="0" xfId="0" applyFont="1"/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3" fontId="1" fillId="0" borderId="0" xfId="1" applyNumberFormat="1"/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9" fillId="0" borderId="14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4" borderId="19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2" fillId="4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2" borderId="13" xfId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2" fillId="4" borderId="19" xfId="1" applyFont="1" applyFill="1" applyBorder="1" applyAlignment="1">
      <alignment horizontal="left"/>
    </xf>
    <xf numFmtId="0" fontId="2" fillId="4" borderId="20" xfId="1" applyFont="1" applyFill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2" fillId="4" borderId="32" xfId="1" applyFont="1" applyFill="1" applyBorder="1" applyAlignment="1">
      <alignment horizontal="center"/>
    </xf>
    <xf numFmtId="0" fontId="2" fillId="4" borderId="33" xfId="1" applyFont="1" applyFill="1" applyBorder="1" applyAlignment="1">
      <alignment horizontal="center"/>
    </xf>
    <xf numFmtId="0" fontId="9" fillId="2" borderId="34" xfId="1" applyFont="1" applyFill="1" applyBorder="1" applyAlignment="1">
      <alignment horizontal="center" wrapText="1"/>
    </xf>
    <xf numFmtId="0" fontId="9" fillId="2" borderId="35" xfId="1" applyFont="1" applyFill="1" applyBorder="1" applyAlignment="1">
      <alignment horizontal="center" wrapText="1"/>
    </xf>
    <xf numFmtId="0" fontId="29" fillId="0" borderId="0" xfId="1" applyFont="1"/>
    <xf numFmtId="0" fontId="29" fillId="0" borderId="0" xfId="1" applyFont="1" applyAlignment="1">
      <alignment horizontal="right"/>
    </xf>
    <xf numFmtId="0" fontId="9" fillId="0" borderId="4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5" xfId="1" applyFont="1" applyBorder="1" applyAlignment="1"/>
    <xf numFmtId="0" fontId="9" fillId="0" borderId="21" xfId="1" applyFont="1" applyBorder="1" applyAlignme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41"/>
  <sheetViews>
    <sheetView tabSelected="1" topLeftCell="A31" workbookViewId="0">
      <selection activeCell="E44" sqref="E44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10.140625" hidden="1" customWidth="1"/>
    <col min="11" max="11" width="0" hidden="1" customWidth="1"/>
    <col min="12" max="12" width="10.140625" bestFit="1" customWidth="1"/>
  </cols>
  <sheetData>
    <row r="1" spans="1:14">
      <c r="A1" s="1"/>
      <c r="B1" s="1"/>
      <c r="C1" s="1"/>
      <c r="D1" s="1"/>
      <c r="E1" s="1"/>
      <c r="F1" s="94"/>
      <c r="G1" s="94"/>
      <c r="H1" s="94"/>
      <c r="I1" s="95" t="s">
        <v>29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94"/>
      <c r="G2" s="94"/>
      <c r="H2" s="94"/>
      <c r="I2" s="95" t="s">
        <v>30</v>
      </c>
      <c r="J2" s="1"/>
      <c r="K2" s="1"/>
      <c r="L2" s="1"/>
      <c r="M2" s="1"/>
      <c r="N2" s="1"/>
    </row>
    <row r="3" spans="1:14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1"/>
      <c r="K3" s="1"/>
      <c r="L3" s="1"/>
      <c r="M3" s="1"/>
      <c r="N3" s="1"/>
    </row>
    <row r="4" spans="1:14">
      <c r="A4" s="52" t="s">
        <v>31</v>
      </c>
      <c r="B4" s="52"/>
      <c r="C4" s="52"/>
      <c r="D4" s="52"/>
      <c r="E4" s="52"/>
      <c r="F4" s="52"/>
      <c r="G4" s="52"/>
      <c r="H4" s="52"/>
      <c r="I4" s="52"/>
      <c r="J4" s="1"/>
      <c r="K4" s="1"/>
      <c r="L4" s="1"/>
      <c r="M4" s="1"/>
      <c r="N4" s="1"/>
    </row>
    <row r="5" spans="1:14" ht="15.75" thickBot="1">
      <c r="A5" s="52" t="s">
        <v>1</v>
      </c>
      <c r="B5" s="52"/>
      <c r="C5" s="52"/>
      <c r="D5" s="52"/>
      <c r="E5" s="52"/>
      <c r="F5" s="52"/>
      <c r="G5" s="52"/>
      <c r="H5" s="52"/>
      <c r="I5" s="52"/>
      <c r="J5" s="1"/>
      <c r="K5" s="1"/>
      <c r="L5" s="1"/>
      <c r="M5" s="1"/>
      <c r="N5" s="1"/>
    </row>
    <row r="6" spans="1:14" ht="54.75" thickBot="1">
      <c r="A6" s="53" t="s">
        <v>2</v>
      </c>
      <c r="B6" s="54"/>
      <c r="C6" s="47" t="s">
        <v>3</v>
      </c>
      <c r="D6" s="47" t="s">
        <v>4</v>
      </c>
      <c r="E6" s="47" t="s">
        <v>5</v>
      </c>
      <c r="F6" s="47" t="s">
        <v>6</v>
      </c>
      <c r="G6" s="47" t="s">
        <v>7</v>
      </c>
      <c r="H6" s="47" t="s">
        <v>8</v>
      </c>
      <c r="I6" s="2" t="s">
        <v>9</v>
      </c>
      <c r="J6" s="1"/>
      <c r="K6" s="55"/>
      <c r="L6" s="55"/>
      <c r="M6" s="1"/>
      <c r="N6" s="1"/>
    </row>
    <row r="7" spans="1:14">
      <c r="A7" s="50">
        <v>1</v>
      </c>
      <c r="B7" s="51"/>
      <c r="C7" s="3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5">
        <v>8</v>
      </c>
      <c r="J7" s="6"/>
      <c r="K7" s="7"/>
      <c r="L7" s="48"/>
      <c r="M7" s="1"/>
      <c r="N7" s="1"/>
    </row>
    <row r="8" spans="1:14">
      <c r="A8" s="58" t="s">
        <v>10</v>
      </c>
      <c r="B8" s="59"/>
      <c r="C8" s="59"/>
      <c r="D8" s="59"/>
      <c r="E8" s="59"/>
      <c r="F8" s="59"/>
      <c r="G8" s="59"/>
      <c r="H8" s="59"/>
      <c r="I8" s="60"/>
      <c r="J8" s="6"/>
      <c r="K8" s="7"/>
      <c r="L8" s="48"/>
      <c r="M8" s="1"/>
      <c r="N8" s="1"/>
    </row>
    <row r="9" spans="1:14">
      <c r="A9" s="61" t="s">
        <v>11</v>
      </c>
      <c r="B9" s="62"/>
      <c r="C9" s="8">
        <v>99.510000000300352</v>
      </c>
      <c r="D9" s="9">
        <v>56574.930000000226</v>
      </c>
      <c r="E9" s="10">
        <v>512314.81</v>
      </c>
      <c r="F9" s="11">
        <v>512346.54</v>
      </c>
      <c r="G9" s="8">
        <v>511097.46</v>
      </c>
      <c r="H9" s="8">
        <f>C9+E9-F9</f>
        <v>67.780000000318978</v>
      </c>
      <c r="I9" s="12">
        <f>D9+E9-G9</f>
        <v>57792.280000000203</v>
      </c>
      <c r="J9" s="13"/>
      <c r="K9" s="14"/>
      <c r="L9" s="14"/>
      <c r="M9" s="14"/>
      <c r="N9" s="14"/>
    </row>
    <row r="10" spans="1:14">
      <c r="A10" s="63"/>
      <c r="B10" s="64"/>
      <c r="C10" s="8"/>
      <c r="D10" s="15"/>
      <c r="E10" s="10"/>
      <c r="F10" s="10"/>
      <c r="G10" s="8"/>
      <c r="H10" s="8"/>
      <c r="I10" s="16"/>
      <c r="J10" s="13"/>
      <c r="K10" s="14"/>
      <c r="L10" s="14"/>
      <c r="M10" s="14"/>
      <c r="N10" s="14"/>
    </row>
    <row r="11" spans="1:14">
      <c r="A11" s="63" t="s">
        <v>12</v>
      </c>
      <c r="B11" s="64"/>
      <c r="C11" s="8">
        <v>-255171.34000000005</v>
      </c>
      <c r="D11" s="9">
        <v>22348.050000000076</v>
      </c>
      <c r="E11" s="17">
        <v>248444.55</v>
      </c>
      <c r="F11" s="17">
        <v>241573</v>
      </c>
      <c r="G11" s="8">
        <v>233933.11</v>
      </c>
      <c r="H11" s="8">
        <f>C11+E11-F11</f>
        <v>-248299.79000000007</v>
      </c>
      <c r="I11" s="12">
        <f>D11+E11-G11</f>
        <v>36859.490000000107</v>
      </c>
      <c r="J11" s="13"/>
      <c r="K11" s="18"/>
      <c r="L11" s="18"/>
      <c r="M11" s="18"/>
      <c r="N11" s="18"/>
    </row>
    <row r="12" spans="1:14">
      <c r="A12" s="65"/>
      <c r="B12" s="66"/>
      <c r="C12" s="19"/>
      <c r="D12" s="20"/>
      <c r="E12" s="21"/>
      <c r="F12" s="21"/>
      <c r="G12" s="19"/>
      <c r="H12" s="19"/>
      <c r="I12" s="22"/>
      <c r="J12" s="1"/>
      <c r="K12" s="1"/>
      <c r="L12" s="1"/>
      <c r="M12" s="1"/>
      <c r="N12" s="1"/>
    </row>
    <row r="13" spans="1:14">
      <c r="A13" s="56" t="s">
        <v>13</v>
      </c>
      <c r="B13" s="57"/>
      <c r="C13" s="8">
        <v>-0.15999999998894054</v>
      </c>
      <c r="D13" s="9">
        <v>12818.470000000016</v>
      </c>
      <c r="E13" s="17">
        <v>120090.6</v>
      </c>
      <c r="F13" s="17">
        <f>E13</f>
        <v>120090.6</v>
      </c>
      <c r="G13" s="8">
        <v>120720.17</v>
      </c>
      <c r="H13" s="8">
        <f>C13+E13-F13</f>
        <v>-0.15999999998894054</v>
      </c>
      <c r="I13" s="12">
        <f>D13+E13-G13</f>
        <v>12188.900000000009</v>
      </c>
      <c r="J13" s="1"/>
      <c r="K13" s="1"/>
      <c r="L13" s="1"/>
      <c r="M13" s="1"/>
      <c r="N13" s="1"/>
    </row>
    <row r="14" spans="1:14">
      <c r="A14" s="65"/>
      <c r="B14" s="66"/>
      <c r="C14" s="19"/>
      <c r="D14" s="23"/>
      <c r="E14" s="21"/>
      <c r="F14" s="21"/>
      <c r="G14" s="19"/>
      <c r="H14" s="8"/>
      <c r="I14" s="24"/>
      <c r="J14" s="1"/>
      <c r="K14" s="1"/>
      <c r="L14" s="1"/>
      <c r="M14" s="1"/>
      <c r="N14" s="1"/>
    </row>
    <row r="15" spans="1:14">
      <c r="A15" s="56" t="s">
        <v>14</v>
      </c>
      <c r="B15" s="57"/>
      <c r="C15" s="25">
        <v>-0.48000000003958121</v>
      </c>
      <c r="D15" s="12">
        <v>1168.75</v>
      </c>
      <c r="E15" s="17">
        <v>24421.08</v>
      </c>
      <c r="F15" s="17">
        <f>E15</f>
        <v>24421.08</v>
      </c>
      <c r="G15" s="8">
        <v>25136.799999999999</v>
      </c>
      <c r="H15" s="8">
        <f>C15+E15-F15</f>
        <v>-0.48000000003958121</v>
      </c>
      <c r="I15" s="12">
        <f>D15+E15-G15</f>
        <v>453.03000000000247</v>
      </c>
      <c r="J15" s="26">
        <v>8353.15</v>
      </c>
      <c r="K15" s="27"/>
    </row>
    <row r="16" spans="1:14">
      <c r="A16" s="56"/>
      <c r="B16" s="57"/>
      <c r="C16" s="25"/>
      <c r="D16" s="12"/>
      <c r="E16" s="17"/>
      <c r="F16" s="17"/>
      <c r="G16" s="8"/>
      <c r="H16" s="8"/>
      <c r="I16" s="12"/>
      <c r="J16" s="26"/>
      <c r="K16" s="26"/>
    </row>
    <row r="17" spans="1:14">
      <c r="A17" s="56" t="s">
        <v>15</v>
      </c>
      <c r="B17" s="57"/>
      <c r="C17" s="25">
        <v>-0.48000000003958121</v>
      </c>
      <c r="D17" s="12">
        <v>828.51000000000204</v>
      </c>
      <c r="E17" s="17">
        <v>17681.97</v>
      </c>
      <c r="F17" s="17">
        <f>E17</f>
        <v>17681.97</v>
      </c>
      <c r="G17" s="8">
        <v>18181.02</v>
      </c>
      <c r="H17" s="8">
        <f>C17+E17-F17</f>
        <v>-0.48000000003958121</v>
      </c>
      <c r="I17" s="12">
        <f>D17+E17-G17</f>
        <v>329.46000000000276</v>
      </c>
      <c r="J17" s="26">
        <v>11752.58</v>
      </c>
      <c r="K17" s="27"/>
    </row>
    <row r="18" spans="1:14">
      <c r="A18" s="56"/>
      <c r="B18" s="57"/>
      <c r="C18" s="25"/>
      <c r="D18" s="12"/>
      <c r="E18" s="17"/>
      <c r="F18" s="17"/>
      <c r="G18" s="8"/>
      <c r="H18" s="8"/>
      <c r="I18" s="12"/>
      <c r="J18" s="26"/>
      <c r="K18" s="26"/>
    </row>
    <row r="19" spans="1:14">
      <c r="A19" s="56" t="s">
        <v>16</v>
      </c>
      <c r="B19" s="57"/>
      <c r="C19" s="25">
        <v>-0.48000000003412424</v>
      </c>
      <c r="D19" s="12">
        <v>2377.2400000000034</v>
      </c>
      <c r="E19" s="17">
        <v>18245.97</v>
      </c>
      <c r="F19" s="17">
        <f>E19</f>
        <v>18245.97</v>
      </c>
      <c r="G19" s="8">
        <v>17143.099999999999</v>
      </c>
      <c r="H19" s="8">
        <f>C19+E19-F19</f>
        <v>-0.48000000003230525</v>
      </c>
      <c r="I19" s="12">
        <f>D19+E19-G19</f>
        <v>3480.1100000000079</v>
      </c>
      <c r="J19" s="26">
        <v>24726.6</v>
      </c>
      <c r="K19" s="27"/>
    </row>
    <row r="20" spans="1:14">
      <c r="A20" s="56"/>
      <c r="B20" s="57"/>
      <c r="C20" s="25"/>
      <c r="D20" s="12"/>
      <c r="E20" s="17"/>
      <c r="F20" s="17"/>
      <c r="G20" s="8"/>
      <c r="H20" s="8"/>
      <c r="I20" s="12"/>
      <c r="J20" s="26"/>
      <c r="K20" s="26"/>
    </row>
    <row r="21" spans="1:14">
      <c r="A21" s="56" t="s">
        <v>17</v>
      </c>
      <c r="B21" s="67"/>
      <c r="C21" s="25">
        <v>7.9999999987194315E-2</v>
      </c>
      <c r="D21" s="28">
        <v>57.18</v>
      </c>
      <c r="E21" s="25"/>
      <c r="F21" s="25"/>
      <c r="G21" s="25">
        <f>31.59+7.35</f>
        <v>38.94</v>
      </c>
      <c r="H21" s="25">
        <f>C21+E21-F21</f>
        <v>7.9999999987194315E-2</v>
      </c>
      <c r="I21" s="12">
        <f>D21+E21-G21</f>
        <v>18.240000000000002</v>
      </c>
      <c r="J21" s="1"/>
    </row>
    <row r="22" spans="1:14" ht="15.75" thickBot="1">
      <c r="A22" s="68"/>
      <c r="B22" s="69"/>
      <c r="C22" s="29"/>
      <c r="D22" s="30"/>
      <c r="E22" s="31"/>
      <c r="F22" s="31"/>
      <c r="G22" s="29"/>
      <c r="H22" s="29"/>
      <c r="I22" s="30"/>
      <c r="J22" s="1"/>
      <c r="K22" s="1"/>
      <c r="L22" s="1"/>
      <c r="M22" s="1"/>
      <c r="N22" s="1"/>
    </row>
    <row r="23" spans="1:14" ht="15.75" thickBot="1">
      <c r="A23" s="70" t="s">
        <v>18</v>
      </c>
      <c r="B23" s="71"/>
      <c r="C23" s="32">
        <f>C9+C11+C13+C15+C17+C19+C21</f>
        <v>-255073.34999999989</v>
      </c>
      <c r="D23" s="32">
        <f t="shared" ref="D23:I23" si="0">D9+D11+D13+D15+D17+D19+D21</f>
        <v>96173.13000000031</v>
      </c>
      <c r="E23" s="32">
        <f t="shared" si="0"/>
        <v>941198.97999999986</v>
      </c>
      <c r="F23" s="32">
        <f t="shared" si="0"/>
        <v>934359.15999999992</v>
      </c>
      <c r="G23" s="32">
        <f t="shared" si="0"/>
        <v>926250.60000000009</v>
      </c>
      <c r="H23" s="32">
        <f t="shared" si="0"/>
        <v>-248233.52999999988</v>
      </c>
      <c r="I23" s="32">
        <f t="shared" si="0"/>
        <v>111121.51000000034</v>
      </c>
      <c r="J23" s="1"/>
      <c r="K23" s="1"/>
      <c r="L23" s="1"/>
      <c r="M23" s="1"/>
      <c r="N23" s="1"/>
    </row>
    <row r="24" spans="1:14">
      <c r="A24" s="33"/>
      <c r="B24" s="34"/>
      <c r="C24" s="35"/>
      <c r="D24" s="35"/>
      <c r="E24" s="35"/>
      <c r="F24" s="35"/>
      <c r="G24" s="35"/>
      <c r="H24" s="35"/>
      <c r="I24" s="36"/>
      <c r="J24" s="1"/>
      <c r="K24" s="1"/>
      <c r="L24" s="1"/>
      <c r="M24" s="1"/>
      <c r="N24" s="1"/>
    </row>
    <row r="25" spans="1:14" ht="29.25" customHeight="1">
      <c r="A25" s="72" t="s">
        <v>19</v>
      </c>
      <c r="B25" s="73"/>
      <c r="C25" s="28">
        <v>584613.17000000016</v>
      </c>
      <c r="D25" s="28">
        <v>33412.12000000017</v>
      </c>
      <c r="E25" s="28">
        <f>353686.1+2423.8+27014.41</f>
        <v>383124.30999999994</v>
      </c>
      <c r="F25" s="28">
        <v>670000</v>
      </c>
      <c r="G25" s="28">
        <f>353016.07+29085.6+351.66</f>
        <v>382453.32999999996</v>
      </c>
      <c r="H25" s="28">
        <f>C25+E25-F25</f>
        <v>297737.4800000001</v>
      </c>
      <c r="I25" s="28">
        <f>D25+E25-G25</f>
        <v>34083.100000000151</v>
      </c>
      <c r="J25" s="13"/>
      <c r="K25" s="18"/>
      <c r="L25" s="18"/>
      <c r="M25" s="18"/>
      <c r="N25" s="18"/>
    </row>
    <row r="26" spans="1:14" ht="29.25" customHeight="1">
      <c r="A26" s="72" t="s">
        <v>32</v>
      </c>
      <c r="B26" s="74"/>
      <c r="C26" s="28">
        <v>25710.639999999999</v>
      </c>
      <c r="D26" s="28"/>
      <c r="E26" s="28">
        <f>-350+801.33-0.49</f>
        <v>450.84000000000003</v>
      </c>
      <c r="F26" s="28">
        <v>1250</v>
      </c>
      <c r="G26" s="28"/>
      <c r="H26" s="28">
        <f>C26+E26-F26</f>
        <v>24911.48</v>
      </c>
      <c r="I26" s="28"/>
      <c r="J26" s="13"/>
      <c r="K26" s="18"/>
      <c r="L26" s="18"/>
      <c r="M26" s="18"/>
      <c r="N26" s="18"/>
    </row>
    <row r="27" spans="1:14">
      <c r="A27" s="75" t="s">
        <v>18</v>
      </c>
      <c r="B27" s="76"/>
      <c r="C27" s="37">
        <f>C25+C26</f>
        <v>610323.81000000017</v>
      </c>
      <c r="D27" s="37">
        <f>D25</f>
        <v>33412.12000000017</v>
      </c>
      <c r="E27" s="37">
        <f>E25+E26</f>
        <v>383575.14999999997</v>
      </c>
      <c r="F27" s="37">
        <f>F25+F26</f>
        <v>671250</v>
      </c>
      <c r="G27" s="37">
        <f>G25+G26</f>
        <v>382453.32999999996</v>
      </c>
      <c r="H27" s="37">
        <f>H25+H26</f>
        <v>322648.96000000008</v>
      </c>
      <c r="I27" s="37">
        <f>I25+I26</f>
        <v>34083.100000000151</v>
      </c>
      <c r="J27" s="1"/>
      <c r="K27" s="1"/>
      <c r="L27" s="49"/>
      <c r="M27" s="49"/>
      <c r="N27" s="1"/>
    </row>
    <row r="28" spans="1:14" ht="15.75" thickBot="1">
      <c r="A28" s="77"/>
      <c r="B28" s="78"/>
      <c r="C28" s="78"/>
      <c r="D28" s="78"/>
      <c r="E28" s="78"/>
      <c r="F28" s="78"/>
      <c r="G28" s="78"/>
      <c r="H28" s="78"/>
      <c r="I28" s="79"/>
      <c r="J28" s="1"/>
    </row>
    <row r="29" spans="1:14">
      <c r="A29" s="80" t="s">
        <v>20</v>
      </c>
      <c r="B29" s="81"/>
      <c r="C29" s="38">
        <v>58308.359999999986</v>
      </c>
      <c r="D29" s="39">
        <v>-2701.2299999999859</v>
      </c>
      <c r="E29" s="38"/>
      <c r="F29" s="38"/>
      <c r="G29" s="38">
        <v>-4486.32</v>
      </c>
      <c r="H29" s="38">
        <f>C29+E29-F29</f>
        <v>58308.359999999986</v>
      </c>
      <c r="I29" s="40">
        <f>D29+E29-G29</f>
        <v>1785.0900000000138</v>
      </c>
      <c r="J29" s="1"/>
    </row>
    <row r="30" spans="1:14">
      <c r="A30" s="82" t="s">
        <v>21</v>
      </c>
      <c r="B30" s="83"/>
      <c r="C30" s="25">
        <v>54615.069999999978</v>
      </c>
      <c r="D30" s="28">
        <v>1643.879999999991</v>
      </c>
      <c r="E30" s="25"/>
      <c r="F30" s="25"/>
      <c r="G30" s="25">
        <v>-3406.73</v>
      </c>
      <c r="H30" s="25">
        <f>C30+E30-F30</f>
        <v>54615.069999999978</v>
      </c>
      <c r="I30" s="12">
        <f>D30+E30-G30</f>
        <v>5050.6099999999915</v>
      </c>
      <c r="J30" s="1"/>
    </row>
    <row r="31" spans="1:14">
      <c r="A31" s="56" t="s">
        <v>22</v>
      </c>
      <c r="B31" s="67"/>
      <c r="C31" s="25">
        <v>1129.949999999837</v>
      </c>
      <c r="D31" s="25">
        <v>924.91000000010263</v>
      </c>
      <c r="E31" s="25"/>
      <c r="F31" s="25"/>
      <c r="G31" s="25"/>
      <c r="H31" s="25">
        <f>C31+E31-F31</f>
        <v>1129.949999999837</v>
      </c>
      <c r="I31" s="12">
        <f>D31+E31-G31</f>
        <v>924.91000000010263</v>
      </c>
      <c r="J31" s="1"/>
    </row>
    <row r="32" spans="1:14">
      <c r="A32" s="56" t="s">
        <v>23</v>
      </c>
      <c r="B32" s="67"/>
      <c r="C32" s="25">
        <v>0</v>
      </c>
      <c r="D32" s="28">
        <v>0</v>
      </c>
      <c r="E32" s="25"/>
      <c r="F32" s="25"/>
      <c r="G32" s="25"/>
      <c r="H32" s="25">
        <f>C32+E32-F32</f>
        <v>0</v>
      </c>
      <c r="I32" s="12">
        <f>D32+E32-G32</f>
        <v>0</v>
      </c>
      <c r="J32" s="1"/>
    </row>
    <row r="33" spans="1:10" ht="15.75" thickBot="1">
      <c r="A33" s="88"/>
      <c r="B33" s="89"/>
      <c r="C33" s="41"/>
      <c r="D33" s="41"/>
      <c r="E33" s="41"/>
      <c r="F33" s="41"/>
      <c r="G33" s="41"/>
      <c r="H33" s="42"/>
      <c r="I33" s="43"/>
      <c r="J33" s="1"/>
    </row>
    <row r="34" spans="1:10" ht="15.75" thickBot="1">
      <c r="A34" s="90" t="s">
        <v>18</v>
      </c>
      <c r="B34" s="91"/>
      <c r="C34" s="44">
        <f>C29+C30+C31+C32</f>
        <v>114053.3799999998</v>
      </c>
      <c r="D34" s="44">
        <f t="shared" ref="D34:I34" si="1">D29+D30+D31+D32</f>
        <v>-132.43999999989228</v>
      </c>
      <c r="E34" s="44">
        <f t="shared" si="1"/>
        <v>0</v>
      </c>
      <c r="F34" s="44">
        <f t="shared" si="1"/>
        <v>0</v>
      </c>
      <c r="G34" s="44">
        <f t="shared" si="1"/>
        <v>-7893.0499999999993</v>
      </c>
      <c r="H34" s="44">
        <f t="shared" si="1"/>
        <v>114053.3799999998</v>
      </c>
      <c r="I34" s="44">
        <f t="shared" si="1"/>
        <v>7760.6100000001079</v>
      </c>
      <c r="J34" s="1"/>
    </row>
    <row r="35" spans="1:10" ht="15.75" thickBot="1">
      <c r="A35" s="86" t="s">
        <v>24</v>
      </c>
      <c r="B35" s="87"/>
      <c r="C35" s="32">
        <f t="shared" ref="C35:I35" si="2">C23+C27+C34</f>
        <v>469303.84000000008</v>
      </c>
      <c r="D35" s="32">
        <f t="shared" si="2"/>
        <v>129452.81000000059</v>
      </c>
      <c r="E35" s="32">
        <f t="shared" si="2"/>
        <v>1324774.1299999999</v>
      </c>
      <c r="F35" s="32">
        <f t="shared" si="2"/>
        <v>1605609.16</v>
      </c>
      <c r="G35" s="32">
        <f t="shared" si="2"/>
        <v>1300810.8800000001</v>
      </c>
      <c r="H35" s="32">
        <f t="shared" si="2"/>
        <v>188468.81</v>
      </c>
      <c r="I35" s="32">
        <f t="shared" si="2"/>
        <v>152965.22000000061</v>
      </c>
      <c r="J35" s="1"/>
    </row>
    <row r="36" spans="1:10" s="46" customFormat="1" ht="68.45" customHeight="1">
      <c r="A36" s="92" t="s">
        <v>25</v>
      </c>
      <c r="B36" s="93"/>
      <c r="C36" s="28">
        <v>60000</v>
      </c>
      <c r="D36" s="28">
        <v>1000</v>
      </c>
      <c r="E36" s="28">
        <f>E37+E38</f>
        <v>12000</v>
      </c>
      <c r="F36" s="28">
        <f>G36*0.125</f>
        <v>1562.5</v>
      </c>
      <c r="G36" s="28">
        <f>G37+G38</f>
        <v>12500</v>
      </c>
      <c r="H36" s="8">
        <f>C36+E36-F36</f>
        <v>70437.5</v>
      </c>
      <c r="I36" s="28">
        <f>I37+I38</f>
        <v>500</v>
      </c>
      <c r="J36" s="45"/>
    </row>
    <row r="37" spans="1:10" s="46" customFormat="1">
      <c r="A37" s="84" t="s">
        <v>26</v>
      </c>
      <c r="B37" s="85"/>
      <c r="C37" s="28"/>
      <c r="D37" s="28">
        <v>500</v>
      </c>
      <c r="E37" s="28">
        <v>6000</v>
      </c>
      <c r="F37" s="28"/>
      <c r="G37" s="28">
        <v>6000</v>
      </c>
      <c r="H37" s="25"/>
      <c r="I37" s="28">
        <f>D37+E37-G37</f>
        <v>500</v>
      </c>
      <c r="J37" s="45"/>
    </row>
    <row r="38" spans="1:10" s="46" customFormat="1">
      <c r="A38" s="84" t="s">
        <v>27</v>
      </c>
      <c r="B38" s="85"/>
      <c r="C38" s="28">
        <v>0</v>
      </c>
      <c r="D38" s="28">
        <v>500</v>
      </c>
      <c r="E38" s="28">
        <v>6000</v>
      </c>
      <c r="F38" s="28"/>
      <c r="G38" s="28">
        <v>6500</v>
      </c>
      <c r="H38" s="25">
        <f>C38</f>
        <v>0</v>
      </c>
      <c r="I38" s="28">
        <f>D38+E38-G38</f>
        <v>0</v>
      </c>
      <c r="J38" s="45"/>
    </row>
    <row r="39" spans="1:10" ht="15.75" thickBot="1">
      <c r="A39" s="84"/>
      <c r="B39" s="85"/>
      <c r="C39" s="28"/>
      <c r="D39" s="28"/>
      <c r="E39" s="28"/>
      <c r="F39" s="28"/>
      <c r="G39" s="28"/>
      <c r="H39" s="25"/>
      <c r="I39" s="28"/>
      <c r="J39" s="1"/>
    </row>
    <row r="40" spans="1:10" ht="15.75" thickBot="1">
      <c r="A40" s="86" t="s">
        <v>28</v>
      </c>
      <c r="B40" s="87"/>
      <c r="C40" s="32">
        <f>C35+C36</f>
        <v>529303.84000000008</v>
      </c>
      <c r="D40" s="32">
        <f t="shared" ref="D40:I40" si="3">D35+D36</f>
        <v>130452.81000000059</v>
      </c>
      <c r="E40" s="32">
        <f t="shared" si="3"/>
        <v>1336774.1299999999</v>
      </c>
      <c r="F40" s="32">
        <f t="shared" si="3"/>
        <v>1607171.66</v>
      </c>
      <c r="G40" s="32">
        <f t="shared" si="3"/>
        <v>1313310.8800000001</v>
      </c>
      <c r="H40" s="32">
        <f t="shared" si="3"/>
        <v>258906.31</v>
      </c>
      <c r="I40" s="32">
        <f t="shared" si="3"/>
        <v>153465.22000000061</v>
      </c>
      <c r="J40" s="1"/>
    </row>
    <row r="41" spans="1:10">
      <c r="A41" s="96" t="s">
        <v>33</v>
      </c>
      <c r="B41" s="97"/>
      <c r="C41" s="98"/>
      <c r="D41" s="98"/>
      <c r="E41" s="98"/>
      <c r="F41" s="98"/>
      <c r="G41" s="98"/>
      <c r="H41" s="98"/>
      <c r="I41" s="99"/>
      <c r="J41" s="1"/>
    </row>
  </sheetData>
  <mergeCells count="39">
    <mergeCell ref="A39:B39"/>
    <mergeCell ref="A40:B40"/>
    <mergeCell ref="A41:I41"/>
    <mergeCell ref="K6:L6"/>
    <mergeCell ref="A8:I8"/>
    <mergeCell ref="A22:B22"/>
    <mergeCell ref="A26:B26"/>
    <mergeCell ref="A28:I28"/>
    <mergeCell ref="A37:B37"/>
    <mergeCell ref="A38:B38"/>
    <mergeCell ref="A31:B31"/>
    <mergeCell ref="A32:B32"/>
    <mergeCell ref="A33:B33"/>
    <mergeCell ref="A34:B34"/>
    <mergeCell ref="A35:B35"/>
    <mergeCell ref="A36:B36"/>
    <mergeCell ref="A30:B30"/>
    <mergeCell ref="A18:B18"/>
    <mergeCell ref="A19:B19"/>
    <mergeCell ref="A20:B20"/>
    <mergeCell ref="A21:B21"/>
    <mergeCell ref="A23:B23"/>
    <mergeCell ref="A25:B25"/>
    <mergeCell ref="A27:B27"/>
    <mergeCell ref="A29:B29"/>
    <mergeCell ref="A17:B17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4:I4"/>
    <mergeCell ref="A5:I5"/>
    <mergeCell ref="A6:B6"/>
    <mergeCell ref="A3:I3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2020-05-13T11:24:39Z</dcterms:created>
  <dcterms:modified xsi:type="dcterms:W3CDTF">2022-06-27T05:51:06Z</dcterms:modified>
</cp:coreProperties>
</file>