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78" i="1" l="1"/>
  <c r="G70" i="1"/>
  <c r="F70" i="1"/>
  <c r="E70" i="1"/>
  <c r="D70" i="1"/>
  <c r="C70" i="1"/>
  <c r="K67" i="1"/>
  <c r="I67" i="1"/>
  <c r="H67" i="1"/>
  <c r="K66" i="1"/>
  <c r="J66" i="1"/>
  <c r="I66" i="1"/>
  <c r="H66" i="1"/>
  <c r="K65" i="1"/>
  <c r="J65" i="1"/>
  <c r="I65" i="1"/>
  <c r="I70" i="1" s="1"/>
  <c r="H65" i="1"/>
  <c r="K64" i="1"/>
  <c r="I64" i="1"/>
  <c r="H64" i="1"/>
  <c r="J63" i="1"/>
  <c r="K63" i="1" s="1"/>
  <c r="I63" i="1"/>
  <c r="H63" i="1"/>
  <c r="J62" i="1"/>
  <c r="J70" i="1" s="1"/>
  <c r="I62" i="1"/>
  <c r="H62" i="1"/>
  <c r="H70" i="1" s="1"/>
  <c r="D60" i="1"/>
  <c r="H59" i="1"/>
  <c r="G59" i="1"/>
  <c r="E59" i="1"/>
  <c r="D59" i="1"/>
  <c r="H58" i="1"/>
  <c r="G58" i="1"/>
  <c r="E58" i="1"/>
  <c r="D58" i="1"/>
  <c r="H57" i="1"/>
  <c r="G57" i="1"/>
  <c r="E57" i="1"/>
  <c r="D57" i="1"/>
  <c r="J56" i="1"/>
  <c r="J73" i="1" s="1"/>
  <c r="D56" i="1"/>
  <c r="D73" i="1" s="1"/>
  <c r="C56" i="1"/>
  <c r="C73" i="1" s="1"/>
  <c r="I53" i="1"/>
  <c r="I52" i="1"/>
  <c r="I51" i="1"/>
  <c r="I50" i="1" s="1"/>
  <c r="I60" i="1" s="1"/>
  <c r="G50" i="1"/>
  <c r="G60" i="1" s="1"/>
  <c r="F50" i="1"/>
  <c r="F56" i="1" s="1"/>
  <c r="F73" i="1" s="1"/>
  <c r="E50" i="1"/>
  <c r="E60" i="1" s="1"/>
  <c r="I47" i="1"/>
  <c r="I46" i="1"/>
  <c r="I45" i="1"/>
  <c r="I57" i="1" s="1"/>
  <c r="K44" i="1"/>
  <c r="I44" i="1"/>
  <c r="G44" i="1"/>
  <c r="E44" i="1"/>
  <c r="H44" i="1" s="1"/>
  <c r="I42" i="1"/>
  <c r="I41" i="1"/>
  <c r="I40" i="1"/>
  <c r="K38" i="1"/>
  <c r="I38" i="1"/>
  <c r="G38" i="1"/>
  <c r="E38" i="1"/>
  <c r="H38" i="1" s="1"/>
  <c r="I36" i="1"/>
  <c r="I35" i="1"/>
  <c r="I34" i="1"/>
  <c r="K32" i="1"/>
  <c r="K56" i="1" s="1"/>
  <c r="I32" i="1"/>
  <c r="G32" i="1"/>
  <c r="G56" i="1" s="1"/>
  <c r="G73" i="1" s="1"/>
  <c r="E32" i="1"/>
  <c r="E56" i="1" s="1"/>
  <c r="E73" i="1" s="1"/>
  <c r="I30" i="1"/>
  <c r="I29" i="1"/>
  <c r="I28" i="1"/>
  <c r="K26" i="1"/>
  <c r="I26" i="1"/>
  <c r="G26" i="1"/>
  <c r="E26" i="1"/>
  <c r="H26" i="1" s="1"/>
  <c r="K20" i="1"/>
  <c r="I18" i="1"/>
  <c r="I17" i="1"/>
  <c r="I16" i="1"/>
  <c r="I14" i="1" s="1"/>
  <c r="I15" i="1"/>
  <c r="K14" i="1"/>
  <c r="G14" i="1"/>
  <c r="E14" i="1"/>
  <c r="H14" i="1" s="1"/>
  <c r="I12" i="1"/>
  <c r="I59" i="1" s="1"/>
  <c r="I11" i="1"/>
  <c r="I58" i="1" s="1"/>
  <c r="I10" i="1"/>
  <c r="K8" i="1"/>
  <c r="G8" i="1"/>
  <c r="E8" i="1"/>
  <c r="H8" i="1" s="1"/>
  <c r="H73" i="1" l="1"/>
  <c r="I8" i="1"/>
  <c r="I56" i="1" s="1"/>
  <c r="I73" i="1" s="1"/>
  <c r="H32" i="1"/>
  <c r="K62" i="1"/>
  <c r="K70" i="1" s="1"/>
  <c r="K73" i="1" s="1"/>
  <c r="H50" i="1"/>
  <c r="H60" i="1" s="1"/>
  <c r="H56" i="1" l="1"/>
  <c r="H18" i="1"/>
</calcChain>
</file>

<file path=xl/comments1.xml><?xml version="1.0" encoding="utf-8"?>
<comments xmlns="http://schemas.openxmlformats.org/spreadsheetml/2006/main">
  <authors>
    <author>Автор</author>
  </authors>
  <commentList>
    <comment ref="A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<sst xmlns="http://schemas.openxmlformats.org/spreadsheetml/2006/main" count="135" uniqueCount="82">
  <si>
    <t>УТВЕРЖДАЮ</t>
  </si>
  <si>
    <t>Директор ООО УК "Эталон" _____________________Э.В. Цыганова</t>
  </si>
  <si>
    <t>Информация о состоянии лицевого счета д.№ 10 по ул.Кирова г.Сортавала</t>
  </si>
  <si>
    <t>за период 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</si>
  <si>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</si>
  <si>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</si>
  <si>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</si>
  <si>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</si>
  <si>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</si>
  <si>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</si>
  <si>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</si>
  <si>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</si>
  <si>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</si>
  <si>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</si>
  <si>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Обслуживаемая площадь  - 2121,6 кв.м.</t>
  </si>
  <si>
    <t>Содержание</t>
  </si>
  <si>
    <t>в т.ч население</t>
  </si>
  <si>
    <t xml:space="preserve">         аптека</t>
  </si>
  <si>
    <t xml:space="preserve">        ИП Киселев АС</t>
  </si>
  <si>
    <t>Текущий ремонт</t>
  </si>
  <si>
    <t>Справочно: С учетом аренды ТТК</t>
  </si>
  <si>
    <t>Капитальный ремонт</t>
  </si>
  <si>
    <t xml:space="preserve">        ООО "Кик"</t>
  </si>
  <si>
    <t>ОДН водоснабжение</t>
  </si>
  <si>
    <t>ОДН водоотведение</t>
  </si>
  <si>
    <t>ОДН электроснабжение</t>
  </si>
  <si>
    <t>Управление **</t>
  </si>
  <si>
    <t>ИП Киселев АС</t>
  </si>
  <si>
    <t>Доходы от использование общего имущества</t>
  </si>
  <si>
    <t>в т.ч. ТТК</t>
  </si>
  <si>
    <t>Налог по УСН</t>
  </si>
  <si>
    <t>Итого</t>
  </si>
  <si>
    <t xml:space="preserve">         аренда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</si>
  <si>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</si>
  <si>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</si>
  <si>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</si>
  <si>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</si>
  <si>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</si>
  <si>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</si>
  <si>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</si>
  <si>
    <t>ТЕКУЩИЙ РЕМОНТ - всего , в т.ч.</t>
  </si>
  <si>
    <t>период</t>
  </si>
  <si>
    <t>Объем</t>
  </si>
  <si>
    <t>Очистка придомовой территории от снега и наледи</t>
  </si>
  <si>
    <t>январь</t>
  </si>
  <si>
    <t>1час</t>
  </si>
  <si>
    <t>Замена светильника над входом в лифт на 1,2,4 этажах</t>
  </si>
  <si>
    <t>3шт</t>
  </si>
  <si>
    <t>Очистка придомовой территории от снега</t>
  </si>
  <si>
    <t>март</t>
  </si>
  <si>
    <t>Телематические услуги связи передачи данных ООО "Ситилинк" (видиокамеры)</t>
  </si>
  <si>
    <t>апрель</t>
  </si>
  <si>
    <t>4шт</t>
  </si>
  <si>
    <t>Сбор и вывоз строительных отходов</t>
  </si>
  <si>
    <t>май</t>
  </si>
  <si>
    <t>1шт</t>
  </si>
  <si>
    <t>Замена балконных блоков из ПВХ в кол-ве 2 единиц</t>
  </si>
  <si>
    <t>2шт</t>
  </si>
  <si>
    <t>июнь</t>
  </si>
  <si>
    <t>июль</t>
  </si>
  <si>
    <t>Демонтаж армированной бетонной стяжки с поверхности балконной плиты - 2шт.в кв.№ 35</t>
  </si>
  <si>
    <t>0,15кв.м.</t>
  </si>
  <si>
    <t>август</t>
  </si>
  <si>
    <t>Частичный ремонт кровли из наплавляемого рулонного материала в один слой над помещением МУП "ЦРА № 5"</t>
  </si>
  <si>
    <t>Замена аварийной подводки к радиатору системы отопления в кв. № 29</t>
  </si>
  <si>
    <t>Телематические услуги передачи данных ООО "Ситилинк" (видиокамеры)</t>
  </si>
  <si>
    <t>сентябрь</t>
  </si>
  <si>
    <t>Замена аварийного участка стояка теплоснабжения в кв. № 43</t>
  </si>
  <si>
    <t>2пог.м.</t>
  </si>
  <si>
    <t>Замена элемента питания в приборе УУТЭ</t>
  </si>
  <si>
    <t>Ремонт двери (сварочные работы)</t>
  </si>
  <si>
    <t>октябрь</t>
  </si>
  <si>
    <t>Телематические услуги связи передачи данных ООО "Ситилинк" (видеокамеры)</t>
  </si>
  <si>
    <t>ноябрь</t>
  </si>
  <si>
    <t>декабрь</t>
  </si>
  <si>
    <t>1,5час</t>
  </si>
  <si>
    <t>Очистка придомовой территории от снега (21.12.2023г.)</t>
  </si>
  <si>
    <t>2час</t>
  </si>
  <si>
    <t>Очистка придомовой территории от снега (25.12.2023г.)</t>
  </si>
  <si>
    <t>1,07час</t>
  </si>
  <si>
    <t>Замена стояка холодного водоснабжения в кв. №№ 7,12,17,22,27,32</t>
  </si>
  <si>
    <t>12пог.м.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</si>
</sst>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0"/>
      <color rgb="FF0000FF"/>
      <name val="Arial Cyr"/>
      <charset val="204"/>
    </font>
    <font>
      <i/>
      <sz val="10"/>
      <color indexed="12"/>
      <name val="Arial Cyr"/>
      <charset val="204"/>
    </font>
    <font>
      <i/>
      <sz val="11"/>
      <color rgb="FF0033CC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3" fontId="2" fillId="3" borderId="11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3" fontId="1" fillId="0" borderId="12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3" fontId="10" fillId="4" borderId="11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3" fontId="1" fillId="0" borderId="1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3" fontId="1" fillId="4" borderId="11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4" fontId="9" fillId="4" borderId="0" xfId="0" applyNumberFormat="1" applyFont="1" applyFill="1" applyBorder="1" applyAlignment="1">
      <alignment horizontal="center" wrapText="1"/>
    </xf>
    <xf numFmtId="4" fontId="1" fillId="4" borderId="0" xfId="0" applyNumberFormat="1" applyFont="1" applyFill="1"/>
    <xf numFmtId="3" fontId="1" fillId="0" borderId="17" xfId="0" applyNumberFormat="1" applyFont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center"/>
    </xf>
    <xf numFmtId="3" fontId="6" fillId="7" borderId="7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1" fontId="10" fillId="0" borderId="30" xfId="0" applyNumberFormat="1" applyFont="1" applyBorder="1" applyAlignment="1">
      <alignment horizontal="center"/>
    </xf>
    <xf numFmtId="1" fontId="6" fillId="2" borderId="30" xfId="0" applyNumberFormat="1" applyFont="1" applyFill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3" fontId="10" fillId="0" borderId="2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0" fillId="2" borderId="38" xfId="0" applyNumberFormat="1" applyFont="1" applyFill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3" fontId="10" fillId="0" borderId="42" xfId="0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7" fontId="16" fillId="0" borderId="7" xfId="0" applyNumberFormat="1" applyFont="1" applyBorder="1" applyAlignment="1">
      <alignment horizont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7" fontId="16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7" fontId="16" fillId="0" borderId="7" xfId="0" applyNumberFormat="1" applyFont="1" applyFill="1" applyBorder="1" applyAlignment="1">
      <alignment horizontal="center" wrapText="1"/>
    </xf>
    <xf numFmtId="0" fontId="10" fillId="0" borderId="0" xfId="0" applyFont="1" applyBorder="1"/>
    <xf numFmtId="0" fontId="10" fillId="0" borderId="1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7" xfId="0" applyFont="1" applyBorder="1" applyAlignment="1"/>
    <xf numFmtId="0" fontId="15" fillId="0" borderId="1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38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47" xfId="0" applyFont="1" applyBorder="1" applyAlignment="1"/>
    <xf numFmtId="0" fontId="1" fillId="0" borderId="49" xfId="0" applyFont="1" applyBorder="1" applyAlignment="1"/>
    <xf numFmtId="0" fontId="1" fillId="0" borderId="0" xfId="0" applyFont="1" applyBorder="1" applyAlignment="1"/>
    <xf numFmtId="0" fontId="1" fillId="0" borderId="50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48" xfId="0" applyFont="1" applyBorder="1" applyAlignment="1"/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" fillId="3" borderId="2" xfId="0" applyFont="1" applyFill="1" applyBorder="1" applyAlignment="1"/>
    <xf numFmtId="0" fontId="15" fillId="0" borderId="16" xfId="0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15" fillId="0" borderId="7" xfId="0" applyFont="1" applyBorder="1" applyAlignment="1"/>
    <xf numFmtId="0" fontId="15" fillId="0" borderId="8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left" wrapText="1"/>
    </xf>
    <xf numFmtId="0" fontId="15" fillId="0" borderId="38" xfId="0" applyFont="1" applyFill="1" applyBorder="1" applyAlignment="1">
      <alignment horizontal="left" wrapText="1"/>
    </xf>
    <xf numFmtId="0" fontId="10" fillId="0" borderId="1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" fontId="10" fillId="0" borderId="28" xfId="0" applyNumberFormat="1" applyFont="1" applyBorder="1" applyAlignment="1">
      <alignment horizontal="left"/>
    </xf>
    <xf numFmtId="4" fontId="10" fillId="0" borderId="29" xfId="0" applyNumberFormat="1" applyFont="1" applyBorder="1" applyAlignment="1">
      <alignment horizontal="left"/>
    </xf>
    <xf numFmtId="4" fontId="7" fillId="0" borderId="32" xfId="0" applyNumberFormat="1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left"/>
    </xf>
    <xf numFmtId="4" fontId="2" fillId="7" borderId="8" xfId="0" applyNumberFormat="1" applyFont="1" applyFill="1" applyBorder="1" applyAlignment="1">
      <alignment horizontal="left" wrapText="1" shrinkToFit="1"/>
    </xf>
    <xf numFmtId="4" fontId="2" fillId="7" borderId="9" xfId="0" applyNumberFormat="1" applyFont="1" applyFill="1" applyBorder="1" applyAlignment="1">
      <alignment horizontal="left" wrapText="1" shrinkToFit="1"/>
    </xf>
    <xf numFmtId="0" fontId="1" fillId="0" borderId="8" xfId="0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4" fontId="2" fillId="5" borderId="8" xfId="0" applyNumberFormat="1" applyFont="1" applyFill="1" applyBorder="1" applyAlignment="1">
      <alignment horizontal="left"/>
    </xf>
    <xf numFmtId="4" fontId="2" fillId="5" borderId="10" xfId="0" applyNumberFormat="1" applyFont="1" applyFill="1" applyBorder="1" applyAlignment="1">
      <alignment horizontal="left"/>
    </xf>
    <xf numFmtId="4" fontId="2" fillId="6" borderId="8" xfId="0" applyNumberFormat="1" applyFont="1" applyFill="1" applyBorder="1" applyAlignment="1">
      <alignment horizontal="left"/>
    </xf>
    <xf numFmtId="4" fontId="2" fillId="6" borderId="10" xfId="0" applyNumberFormat="1" applyFont="1" applyFill="1" applyBorder="1" applyAlignment="1">
      <alignment horizontal="left"/>
    </xf>
    <xf numFmtId="4" fontId="12" fillId="0" borderId="8" xfId="0" applyNumberFormat="1" applyFont="1" applyBorder="1" applyAlignment="1">
      <alignment horizontal="left" wrapText="1"/>
    </xf>
    <xf numFmtId="4" fontId="12" fillId="0" borderId="10" xfId="0" applyNumberFormat="1" applyFont="1" applyBorder="1" applyAlignment="1">
      <alignment horizontal="left" wrapText="1"/>
    </xf>
    <xf numFmtId="4" fontId="2" fillId="3" borderId="8" xfId="0" applyNumberFormat="1" applyFont="1" applyFill="1" applyBorder="1" applyAlignment="1">
      <alignment horizontal="left"/>
    </xf>
    <xf numFmtId="4" fontId="2" fillId="3" borderId="1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left"/>
    </xf>
    <xf numFmtId="4" fontId="10" fillId="0" borderId="9" xfId="0" applyNumberFormat="1" applyFont="1" applyFill="1" applyBorder="1" applyAlignment="1">
      <alignment horizontal="left"/>
    </xf>
    <xf numFmtId="0" fontId="0" fillId="0" borderId="10" xfId="0" applyFill="1" applyBorder="1" applyAlignment="1"/>
    <xf numFmtId="3" fontId="10" fillId="0" borderId="12" xfId="0" applyNumberFormat="1" applyFont="1" applyFill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abSelected="1" topLeftCell="A6" workbookViewId="0">
      <selection activeCell="A18" sqref="A18:I18"/>
    </sheetView>
  </sheetViews>
  <sheetFormatPr defaultRowHeight="13.2" x14ac:dyDescent="0.25"/>
  <cols>
    <col min="1" max="1" width="8.88671875" style="1"/>
    <col min="2" max="2" width="10.8867187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97" customWidth="1"/>
    <col min="8" max="8" width="18.6640625" style="97" customWidth="1"/>
    <col min="9" max="9" width="22.6640625" style="97" customWidth="1"/>
    <col min="10" max="10" width="18.6640625" style="98" hidden="1" customWidth="1"/>
    <col min="11" max="11" width="22.6640625" style="98" hidden="1" customWidth="1"/>
    <col min="12" max="12" width="37.5546875" style="1" customWidth="1"/>
    <col min="13" max="257" width="8.88671875" style="1"/>
    <col min="258" max="258" width="10.88671875" style="1" customWidth="1"/>
    <col min="259" max="259" width="11.6640625" style="1" customWidth="1"/>
    <col min="260" max="260" width="13.88671875" style="1" customWidth="1"/>
    <col min="261" max="261" width="12.6640625" style="1" customWidth="1"/>
    <col min="262" max="262" width="11.6640625" style="1" customWidth="1"/>
    <col min="263" max="263" width="13.44140625" style="1" customWidth="1"/>
    <col min="264" max="264" width="18.6640625" style="1" customWidth="1"/>
    <col min="265" max="265" width="22.6640625" style="1" customWidth="1"/>
    <col min="266" max="513" width="8.88671875" style="1"/>
    <col min="514" max="514" width="10.88671875" style="1" customWidth="1"/>
    <col min="515" max="515" width="11.6640625" style="1" customWidth="1"/>
    <col min="516" max="516" width="13.88671875" style="1" customWidth="1"/>
    <col min="517" max="517" width="12.6640625" style="1" customWidth="1"/>
    <col min="518" max="518" width="11.6640625" style="1" customWidth="1"/>
    <col min="519" max="519" width="13.44140625" style="1" customWidth="1"/>
    <col min="520" max="520" width="18.6640625" style="1" customWidth="1"/>
    <col min="521" max="521" width="22.6640625" style="1" customWidth="1"/>
    <col min="522" max="769" width="8.88671875" style="1"/>
    <col min="770" max="770" width="10.88671875" style="1" customWidth="1"/>
    <col min="771" max="771" width="11.6640625" style="1" customWidth="1"/>
    <col min="772" max="772" width="13.88671875" style="1" customWidth="1"/>
    <col min="773" max="773" width="12.6640625" style="1" customWidth="1"/>
    <col min="774" max="774" width="11.6640625" style="1" customWidth="1"/>
    <col min="775" max="775" width="13.44140625" style="1" customWidth="1"/>
    <col min="776" max="776" width="18.6640625" style="1" customWidth="1"/>
    <col min="777" max="777" width="22.6640625" style="1" customWidth="1"/>
    <col min="778" max="1025" width="8.88671875" style="1"/>
    <col min="1026" max="1026" width="10.88671875" style="1" customWidth="1"/>
    <col min="1027" max="1027" width="11.6640625" style="1" customWidth="1"/>
    <col min="1028" max="1028" width="13.88671875" style="1" customWidth="1"/>
    <col min="1029" max="1029" width="12.6640625" style="1" customWidth="1"/>
    <col min="1030" max="1030" width="11.6640625" style="1" customWidth="1"/>
    <col min="1031" max="1031" width="13.44140625" style="1" customWidth="1"/>
    <col min="1032" max="1032" width="18.6640625" style="1" customWidth="1"/>
    <col min="1033" max="1033" width="22.6640625" style="1" customWidth="1"/>
    <col min="1034" max="1281" width="8.88671875" style="1"/>
    <col min="1282" max="1282" width="10.88671875" style="1" customWidth="1"/>
    <col min="1283" max="1283" width="11.6640625" style="1" customWidth="1"/>
    <col min="1284" max="1284" width="13.88671875" style="1" customWidth="1"/>
    <col min="1285" max="1285" width="12.6640625" style="1" customWidth="1"/>
    <col min="1286" max="1286" width="11.6640625" style="1" customWidth="1"/>
    <col min="1287" max="1287" width="13.44140625" style="1" customWidth="1"/>
    <col min="1288" max="1288" width="18.6640625" style="1" customWidth="1"/>
    <col min="1289" max="1289" width="22.6640625" style="1" customWidth="1"/>
    <col min="1290" max="1537" width="8.88671875" style="1"/>
    <col min="1538" max="1538" width="10.88671875" style="1" customWidth="1"/>
    <col min="1539" max="1539" width="11.6640625" style="1" customWidth="1"/>
    <col min="1540" max="1540" width="13.88671875" style="1" customWidth="1"/>
    <col min="1541" max="1541" width="12.6640625" style="1" customWidth="1"/>
    <col min="1542" max="1542" width="11.6640625" style="1" customWidth="1"/>
    <col min="1543" max="1543" width="13.44140625" style="1" customWidth="1"/>
    <col min="1544" max="1544" width="18.6640625" style="1" customWidth="1"/>
    <col min="1545" max="1545" width="22.6640625" style="1" customWidth="1"/>
    <col min="1546" max="1793" width="8.88671875" style="1"/>
    <col min="1794" max="1794" width="10.88671875" style="1" customWidth="1"/>
    <col min="1795" max="1795" width="11.6640625" style="1" customWidth="1"/>
    <col min="1796" max="1796" width="13.88671875" style="1" customWidth="1"/>
    <col min="1797" max="1797" width="12.6640625" style="1" customWidth="1"/>
    <col min="1798" max="1798" width="11.6640625" style="1" customWidth="1"/>
    <col min="1799" max="1799" width="13.44140625" style="1" customWidth="1"/>
    <col min="1800" max="1800" width="18.6640625" style="1" customWidth="1"/>
    <col min="1801" max="1801" width="22.6640625" style="1" customWidth="1"/>
    <col min="1802" max="2049" width="8.88671875" style="1"/>
    <col min="2050" max="2050" width="10.88671875" style="1" customWidth="1"/>
    <col min="2051" max="2051" width="11.6640625" style="1" customWidth="1"/>
    <col min="2052" max="2052" width="13.88671875" style="1" customWidth="1"/>
    <col min="2053" max="2053" width="12.6640625" style="1" customWidth="1"/>
    <col min="2054" max="2054" width="11.6640625" style="1" customWidth="1"/>
    <col min="2055" max="2055" width="13.44140625" style="1" customWidth="1"/>
    <col min="2056" max="2056" width="18.6640625" style="1" customWidth="1"/>
    <col min="2057" max="2057" width="22.6640625" style="1" customWidth="1"/>
    <col min="2058" max="2305" width="8.88671875" style="1"/>
    <col min="2306" max="2306" width="10.88671875" style="1" customWidth="1"/>
    <col min="2307" max="2307" width="11.6640625" style="1" customWidth="1"/>
    <col min="2308" max="2308" width="13.88671875" style="1" customWidth="1"/>
    <col min="2309" max="2309" width="12.6640625" style="1" customWidth="1"/>
    <col min="2310" max="2310" width="11.6640625" style="1" customWidth="1"/>
    <col min="2311" max="2311" width="13.44140625" style="1" customWidth="1"/>
    <col min="2312" max="2312" width="18.6640625" style="1" customWidth="1"/>
    <col min="2313" max="2313" width="22.6640625" style="1" customWidth="1"/>
    <col min="2314" max="2561" width="8.88671875" style="1"/>
    <col min="2562" max="2562" width="10.88671875" style="1" customWidth="1"/>
    <col min="2563" max="2563" width="11.6640625" style="1" customWidth="1"/>
    <col min="2564" max="2564" width="13.88671875" style="1" customWidth="1"/>
    <col min="2565" max="2565" width="12.6640625" style="1" customWidth="1"/>
    <col min="2566" max="2566" width="11.6640625" style="1" customWidth="1"/>
    <col min="2567" max="2567" width="13.44140625" style="1" customWidth="1"/>
    <col min="2568" max="2568" width="18.6640625" style="1" customWidth="1"/>
    <col min="2569" max="2569" width="22.6640625" style="1" customWidth="1"/>
    <col min="2570" max="2817" width="8.88671875" style="1"/>
    <col min="2818" max="2818" width="10.88671875" style="1" customWidth="1"/>
    <col min="2819" max="2819" width="11.6640625" style="1" customWidth="1"/>
    <col min="2820" max="2820" width="13.88671875" style="1" customWidth="1"/>
    <col min="2821" max="2821" width="12.6640625" style="1" customWidth="1"/>
    <col min="2822" max="2822" width="11.6640625" style="1" customWidth="1"/>
    <col min="2823" max="2823" width="13.44140625" style="1" customWidth="1"/>
    <col min="2824" max="2824" width="18.6640625" style="1" customWidth="1"/>
    <col min="2825" max="2825" width="22.6640625" style="1" customWidth="1"/>
    <col min="2826" max="3073" width="8.88671875" style="1"/>
    <col min="3074" max="3074" width="10.88671875" style="1" customWidth="1"/>
    <col min="3075" max="3075" width="11.6640625" style="1" customWidth="1"/>
    <col min="3076" max="3076" width="13.88671875" style="1" customWidth="1"/>
    <col min="3077" max="3077" width="12.6640625" style="1" customWidth="1"/>
    <col min="3078" max="3078" width="11.6640625" style="1" customWidth="1"/>
    <col min="3079" max="3079" width="13.44140625" style="1" customWidth="1"/>
    <col min="3080" max="3080" width="18.6640625" style="1" customWidth="1"/>
    <col min="3081" max="3081" width="22.6640625" style="1" customWidth="1"/>
    <col min="3082" max="3329" width="8.88671875" style="1"/>
    <col min="3330" max="3330" width="10.88671875" style="1" customWidth="1"/>
    <col min="3331" max="3331" width="11.6640625" style="1" customWidth="1"/>
    <col min="3332" max="3332" width="13.88671875" style="1" customWidth="1"/>
    <col min="3333" max="3333" width="12.6640625" style="1" customWidth="1"/>
    <col min="3334" max="3334" width="11.6640625" style="1" customWidth="1"/>
    <col min="3335" max="3335" width="13.44140625" style="1" customWidth="1"/>
    <col min="3336" max="3336" width="18.6640625" style="1" customWidth="1"/>
    <col min="3337" max="3337" width="22.6640625" style="1" customWidth="1"/>
    <col min="3338" max="3585" width="8.88671875" style="1"/>
    <col min="3586" max="3586" width="10.88671875" style="1" customWidth="1"/>
    <col min="3587" max="3587" width="11.6640625" style="1" customWidth="1"/>
    <col min="3588" max="3588" width="13.88671875" style="1" customWidth="1"/>
    <col min="3589" max="3589" width="12.6640625" style="1" customWidth="1"/>
    <col min="3590" max="3590" width="11.6640625" style="1" customWidth="1"/>
    <col min="3591" max="3591" width="13.44140625" style="1" customWidth="1"/>
    <col min="3592" max="3592" width="18.6640625" style="1" customWidth="1"/>
    <col min="3593" max="3593" width="22.6640625" style="1" customWidth="1"/>
    <col min="3594" max="3841" width="8.88671875" style="1"/>
    <col min="3842" max="3842" width="10.88671875" style="1" customWidth="1"/>
    <col min="3843" max="3843" width="11.6640625" style="1" customWidth="1"/>
    <col min="3844" max="3844" width="13.88671875" style="1" customWidth="1"/>
    <col min="3845" max="3845" width="12.6640625" style="1" customWidth="1"/>
    <col min="3846" max="3846" width="11.6640625" style="1" customWidth="1"/>
    <col min="3847" max="3847" width="13.44140625" style="1" customWidth="1"/>
    <col min="3848" max="3848" width="18.6640625" style="1" customWidth="1"/>
    <col min="3849" max="3849" width="22.6640625" style="1" customWidth="1"/>
    <col min="3850" max="4097" width="8.88671875" style="1"/>
    <col min="4098" max="4098" width="10.88671875" style="1" customWidth="1"/>
    <col min="4099" max="4099" width="11.6640625" style="1" customWidth="1"/>
    <col min="4100" max="4100" width="13.88671875" style="1" customWidth="1"/>
    <col min="4101" max="4101" width="12.6640625" style="1" customWidth="1"/>
    <col min="4102" max="4102" width="11.6640625" style="1" customWidth="1"/>
    <col min="4103" max="4103" width="13.44140625" style="1" customWidth="1"/>
    <col min="4104" max="4104" width="18.6640625" style="1" customWidth="1"/>
    <col min="4105" max="4105" width="22.6640625" style="1" customWidth="1"/>
    <col min="4106" max="4353" width="8.88671875" style="1"/>
    <col min="4354" max="4354" width="10.88671875" style="1" customWidth="1"/>
    <col min="4355" max="4355" width="11.6640625" style="1" customWidth="1"/>
    <col min="4356" max="4356" width="13.88671875" style="1" customWidth="1"/>
    <col min="4357" max="4357" width="12.6640625" style="1" customWidth="1"/>
    <col min="4358" max="4358" width="11.6640625" style="1" customWidth="1"/>
    <col min="4359" max="4359" width="13.44140625" style="1" customWidth="1"/>
    <col min="4360" max="4360" width="18.6640625" style="1" customWidth="1"/>
    <col min="4361" max="4361" width="22.6640625" style="1" customWidth="1"/>
    <col min="4362" max="4609" width="8.88671875" style="1"/>
    <col min="4610" max="4610" width="10.88671875" style="1" customWidth="1"/>
    <col min="4611" max="4611" width="11.6640625" style="1" customWidth="1"/>
    <col min="4612" max="4612" width="13.88671875" style="1" customWidth="1"/>
    <col min="4613" max="4613" width="12.6640625" style="1" customWidth="1"/>
    <col min="4614" max="4614" width="11.6640625" style="1" customWidth="1"/>
    <col min="4615" max="4615" width="13.44140625" style="1" customWidth="1"/>
    <col min="4616" max="4616" width="18.6640625" style="1" customWidth="1"/>
    <col min="4617" max="4617" width="22.6640625" style="1" customWidth="1"/>
    <col min="4618" max="4865" width="8.88671875" style="1"/>
    <col min="4866" max="4866" width="10.88671875" style="1" customWidth="1"/>
    <col min="4867" max="4867" width="11.6640625" style="1" customWidth="1"/>
    <col min="4868" max="4868" width="13.88671875" style="1" customWidth="1"/>
    <col min="4869" max="4869" width="12.6640625" style="1" customWidth="1"/>
    <col min="4870" max="4870" width="11.6640625" style="1" customWidth="1"/>
    <col min="4871" max="4871" width="13.44140625" style="1" customWidth="1"/>
    <col min="4872" max="4872" width="18.6640625" style="1" customWidth="1"/>
    <col min="4873" max="4873" width="22.6640625" style="1" customWidth="1"/>
    <col min="4874" max="5121" width="8.88671875" style="1"/>
    <col min="5122" max="5122" width="10.88671875" style="1" customWidth="1"/>
    <col min="5123" max="5123" width="11.6640625" style="1" customWidth="1"/>
    <col min="5124" max="5124" width="13.88671875" style="1" customWidth="1"/>
    <col min="5125" max="5125" width="12.6640625" style="1" customWidth="1"/>
    <col min="5126" max="5126" width="11.6640625" style="1" customWidth="1"/>
    <col min="5127" max="5127" width="13.44140625" style="1" customWidth="1"/>
    <col min="5128" max="5128" width="18.6640625" style="1" customWidth="1"/>
    <col min="5129" max="5129" width="22.6640625" style="1" customWidth="1"/>
    <col min="5130" max="5377" width="8.88671875" style="1"/>
    <col min="5378" max="5378" width="10.88671875" style="1" customWidth="1"/>
    <col min="5379" max="5379" width="11.6640625" style="1" customWidth="1"/>
    <col min="5380" max="5380" width="13.88671875" style="1" customWidth="1"/>
    <col min="5381" max="5381" width="12.6640625" style="1" customWidth="1"/>
    <col min="5382" max="5382" width="11.6640625" style="1" customWidth="1"/>
    <col min="5383" max="5383" width="13.44140625" style="1" customWidth="1"/>
    <col min="5384" max="5384" width="18.6640625" style="1" customWidth="1"/>
    <col min="5385" max="5385" width="22.6640625" style="1" customWidth="1"/>
    <col min="5386" max="5633" width="8.88671875" style="1"/>
    <col min="5634" max="5634" width="10.88671875" style="1" customWidth="1"/>
    <col min="5635" max="5635" width="11.6640625" style="1" customWidth="1"/>
    <col min="5636" max="5636" width="13.88671875" style="1" customWidth="1"/>
    <col min="5637" max="5637" width="12.6640625" style="1" customWidth="1"/>
    <col min="5638" max="5638" width="11.6640625" style="1" customWidth="1"/>
    <col min="5639" max="5639" width="13.44140625" style="1" customWidth="1"/>
    <col min="5640" max="5640" width="18.6640625" style="1" customWidth="1"/>
    <col min="5641" max="5641" width="22.6640625" style="1" customWidth="1"/>
    <col min="5642" max="5889" width="8.88671875" style="1"/>
    <col min="5890" max="5890" width="10.88671875" style="1" customWidth="1"/>
    <col min="5891" max="5891" width="11.6640625" style="1" customWidth="1"/>
    <col min="5892" max="5892" width="13.88671875" style="1" customWidth="1"/>
    <col min="5893" max="5893" width="12.6640625" style="1" customWidth="1"/>
    <col min="5894" max="5894" width="11.6640625" style="1" customWidth="1"/>
    <col min="5895" max="5895" width="13.44140625" style="1" customWidth="1"/>
    <col min="5896" max="5896" width="18.6640625" style="1" customWidth="1"/>
    <col min="5897" max="5897" width="22.6640625" style="1" customWidth="1"/>
    <col min="5898" max="6145" width="8.88671875" style="1"/>
    <col min="6146" max="6146" width="10.88671875" style="1" customWidth="1"/>
    <col min="6147" max="6147" width="11.6640625" style="1" customWidth="1"/>
    <col min="6148" max="6148" width="13.88671875" style="1" customWidth="1"/>
    <col min="6149" max="6149" width="12.6640625" style="1" customWidth="1"/>
    <col min="6150" max="6150" width="11.6640625" style="1" customWidth="1"/>
    <col min="6151" max="6151" width="13.44140625" style="1" customWidth="1"/>
    <col min="6152" max="6152" width="18.6640625" style="1" customWidth="1"/>
    <col min="6153" max="6153" width="22.6640625" style="1" customWidth="1"/>
    <col min="6154" max="6401" width="8.88671875" style="1"/>
    <col min="6402" max="6402" width="10.88671875" style="1" customWidth="1"/>
    <col min="6403" max="6403" width="11.6640625" style="1" customWidth="1"/>
    <col min="6404" max="6404" width="13.88671875" style="1" customWidth="1"/>
    <col min="6405" max="6405" width="12.6640625" style="1" customWidth="1"/>
    <col min="6406" max="6406" width="11.6640625" style="1" customWidth="1"/>
    <col min="6407" max="6407" width="13.44140625" style="1" customWidth="1"/>
    <col min="6408" max="6408" width="18.6640625" style="1" customWidth="1"/>
    <col min="6409" max="6409" width="22.6640625" style="1" customWidth="1"/>
    <col min="6410" max="6657" width="8.88671875" style="1"/>
    <col min="6658" max="6658" width="10.88671875" style="1" customWidth="1"/>
    <col min="6659" max="6659" width="11.6640625" style="1" customWidth="1"/>
    <col min="6660" max="6660" width="13.88671875" style="1" customWidth="1"/>
    <col min="6661" max="6661" width="12.6640625" style="1" customWidth="1"/>
    <col min="6662" max="6662" width="11.6640625" style="1" customWidth="1"/>
    <col min="6663" max="6663" width="13.44140625" style="1" customWidth="1"/>
    <col min="6664" max="6664" width="18.6640625" style="1" customWidth="1"/>
    <col min="6665" max="6665" width="22.6640625" style="1" customWidth="1"/>
    <col min="6666" max="6913" width="8.88671875" style="1"/>
    <col min="6914" max="6914" width="10.88671875" style="1" customWidth="1"/>
    <col min="6915" max="6915" width="11.6640625" style="1" customWidth="1"/>
    <col min="6916" max="6916" width="13.88671875" style="1" customWidth="1"/>
    <col min="6917" max="6917" width="12.6640625" style="1" customWidth="1"/>
    <col min="6918" max="6918" width="11.6640625" style="1" customWidth="1"/>
    <col min="6919" max="6919" width="13.44140625" style="1" customWidth="1"/>
    <col min="6920" max="6920" width="18.6640625" style="1" customWidth="1"/>
    <col min="6921" max="6921" width="22.6640625" style="1" customWidth="1"/>
    <col min="6922" max="7169" width="8.88671875" style="1"/>
    <col min="7170" max="7170" width="10.88671875" style="1" customWidth="1"/>
    <col min="7171" max="7171" width="11.6640625" style="1" customWidth="1"/>
    <col min="7172" max="7172" width="13.88671875" style="1" customWidth="1"/>
    <col min="7173" max="7173" width="12.6640625" style="1" customWidth="1"/>
    <col min="7174" max="7174" width="11.6640625" style="1" customWidth="1"/>
    <col min="7175" max="7175" width="13.44140625" style="1" customWidth="1"/>
    <col min="7176" max="7176" width="18.6640625" style="1" customWidth="1"/>
    <col min="7177" max="7177" width="22.6640625" style="1" customWidth="1"/>
    <col min="7178" max="7425" width="8.88671875" style="1"/>
    <col min="7426" max="7426" width="10.88671875" style="1" customWidth="1"/>
    <col min="7427" max="7427" width="11.6640625" style="1" customWidth="1"/>
    <col min="7428" max="7428" width="13.88671875" style="1" customWidth="1"/>
    <col min="7429" max="7429" width="12.6640625" style="1" customWidth="1"/>
    <col min="7430" max="7430" width="11.6640625" style="1" customWidth="1"/>
    <col min="7431" max="7431" width="13.44140625" style="1" customWidth="1"/>
    <col min="7432" max="7432" width="18.6640625" style="1" customWidth="1"/>
    <col min="7433" max="7433" width="22.6640625" style="1" customWidth="1"/>
    <col min="7434" max="7681" width="8.88671875" style="1"/>
    <col min="7682" max="7682" width="10.88671875" style="1" customWidth="1"/>
    <col min="7683" max="7683" width="11.6640625" style="1" customWidth="1"/>
    <col min="7684" max="7684" width="13.88671875" style="1" customWidth="1"/>
    <col min="7685" max="7685" width="12.6640625" style="1" customWidth="1"/>
    <col min="7686" max="7686" width="11.6640625" style="1" customWidth="1"/>
    <col min="7687" max="7687" width="13.44140625" style="1" customWidth="1"/>
    <col min="7688" max="7688" width="18.6640625" style="1" customWidth="1"/>
    <col min="7689" max="7689" width="22.6640625" style="1" customWidth="1"/>
    <col min="7690" max="7937" width="8.88671875" style="1"/>
    <col min="7938" max="7938" width="10.88671875" style="1" customWidth="1"/>
    <col min="7939" max="7939" width="11.6640625" style="1" customWidth="1"/>
    <col min="7940" max="7940" width="13.88671875" style="1" customWidth="1"/>
    <col min="7941" max="7941" width="12.6640625" style="1" customWidth="1"/>
    <col min="7942" max="7942" width="11.6640625" style="1" customWidth="1"/>
    <col min="7943" max="7943" width="13.44140625" style="1" customWidth="1"/>
    <col min="7944" max="7944" width="18.6640625" style="1" customWidth="1"/>
    <col min="7945" max="7945" width="22.6640625" style="1" customWidth="1"/>
    <col min="7946" max="8193" width="8.88671875" style="1"/>
    <col min="8194" max="8194" width="10.88671875" style="1" customWidth="1"/>
    <col min="8195" max="8195" width="11.6640625" style="1" customWidth="1"/>
    <col min="8196" max="8196" width="13.88671875" style="1" customWidth="1"/>
    <col min="8197" max="8197" width="12.6640625" style="1" customWidth="1"/>
    <col min="8198" max="8198" width="11.6640625" style="1" customWidth="1"/>
    <col min="8199" max="8199" width="13.44140625" style="1" customWidth="1"/>
    <col min="8200" max="8200" width="18.6640625" style="1" customWidth="1"/>
    <col min="8201" max="8201" width="22.6640625" style="1" customWidth="1"/>
    <col min="8202" max="8449" width="8.88671875" style="1"/>
    <col min="8450" max="8450" width="10.88671875" style="1" customWidth="1"/>
    <col min="8451" max="8451" width="11.6640625" style="1" customWidth="1"/>
    <col min="8452" max="8452" width="13.88671875" style="1" customWidth="1"/>
    <col min="8453" max="8453" width="12.6640625" style="1" customWidth="1"/>
    <col min="8454" max="8454" width="11.6640625" style="1" customWidth="1"/>
    <col min="8455" max="8455" width="13.44140625" style="1" customWidth="1"/>
    <col min="8456" max="8456" width="18.6640625" style="1" customWidth="1"/>
    <col min="8457" max="8457" width="22.6640625" style="1" customWidth="1"/>
    <col min="8458" max="8705" width="8.88671875" style="1"/>
    <col min="8706" max="8706" width="10.88671875" style="1" customWidth="1"/>
    <col min="8707" max="8707" width="11.6640625" style="1" customWidth="1"/>
    <col min="8708" max="8708" width="13.88671875" style="1" customWidth="1"/>
    <col min="8709" max="8709" width="12.6640625" style="1" customWidth="1"/>
    <col min="8710" max="8710" width="11.6640625" style="1" customWidth="1"/>
    <col min="8711" max="8711" width="13.44140625" style="1" customWidth="1"/>
    <col min="8712" max="8712" width="18.6640625" style="1" customWidth="1"/>
    <col min="8713" max="8713" width="22.6640625" style="1" customWidth="1"/>
    <col min="8714" max="8961" width="8.88671875" style="1"/>
    <col min="8962" max="8962" width="10.88671875" style="1" customWidth="1"/>
    <col min="8963" max="8963" width="11.6640625" style="1" customWidth="1"/>
    <col min="8964" max="8964" width="13.88671875" style="1" customWidth="1"/>
    <col min="8965" max="8965" width="12.6640625" style="1" customWidth="1"/>
    <col min="8966" max="8966" width="11.6640625" style="1" customWidth="1"/>
    <col min="8967" max="8967" width="13.44140625" style="1" customWidth="1"/>
    <col min="8968" max="8968" width="18.6640625" style="1" customWidth="1"/>
    <col min="8969" max="8969" width="22.6640625" style="1" customWidth="1"/>
    <col min="8970" max="9217" width="8.88671875" style="1"/>
    <col min="9218" max="9218" width="10.88671875" style="1" customWidth="1"/>
    <col min="9219" max="9219" width="11.6640625" style="1" customWidth="1"/>
    <col min="9220" max="9220" width="13.88671875" style="1" customWidth="1"/>
    <col min="9221" max="9221" width="12.6640625" style="1" customWidth="1"/>
    <col min="9222" max="9222" width="11.6640625" style="1" customWidth="1"/>
    <col min="9223" max="9223" width="13.44140625" style="1" customWidth="1"/>
    <col min="9224" max="9224" width="18.6640625" style="1" customWidth="1"/>
    <col min="9225" max="9225" width="22.6640625" style="1" customWidth="1"/>
    <col min="9226" max="9473" width="8.88671875" style="1"/>
    <col min="9474" max="9474" width="10.88671875" style="1" customWidth="1"/>
    <col min="9475" max="9475" width="11.6640625" style="1" customWidth="1"/>
    <col min="9476" max="9476" width="13.88671875" style="1" customWidth="1"/>
    <col min="9477" max="9477" width="12.6640625" style="1" customWidth="1"/>
    <col min="9478" max="9478" width="11.6640625" style="1" customWidth="1"/>
    <col min="9479" max="9479" width="13.44140625" style="1" customWidth="1"/>
    <col min="9480" max="9480" width="18.6640625" style="1" customWidth="1"/>
    <col min="9481" max="9481" width="22.6640625" style="1" customWidth="1"/>
    <col min="9482" max="9729" width="8.88671875" style="1"/>
    <col min="9730" max="9730" width="10.88671875" style="1" customWidth="1"/>
    <col min="9731" max="9731" width="11.6640625" style="1" customWidth="1"/>
    <col min="9732" max="9732" width="13.88671875" style="1" customWidth="1"/>
    <col min="9733" max="9733" width="12.6640625" style="1" customWidth="1"/>
    <col min="9734" max="9734" width="11.6640625" style="1" customWidth="1"/>
    <col min="9735" max="9735" width="13.44140625" style="1" customWidth="1"/>
    <col min="9736" max="9736" width="18.6640625" style="1" customWidth="1"/>
    <col min="9737" max="9737" width="22.6640625" style="1" customWidth="1"/>
    <col min="9738" max="9985" width="8.88671875" style="1"/>
    <col min="9986" max="9986" width="10.88671875" style="1" customWidth="1"/>
    <col min="9987" max="9987" width="11.6640625" style="1" customWidth="1"/>
    <col min="9988" max="9988" width="13.88671875" style="1" customWidth="1"/>
    <col min="9989" max="9989" width="12.6640625" style="1" customWidth="1"/>
    <col min="9990" max="9990" width="11.6640625" style="1" customWidth="1"/>
    <col min="9991" max="9991" width="13.44140625" style="1" customWidth="1"/>
    <col min="9992" max="9992" width="18.6640625" style="1" customWidth="1"/>
    <col min="9993" max="9993" width="22.6640625" style="1" customWidth="1"/>
    <col min="9994" max="10241" width="8.88671875" style="1"/>
    <col min="10242" max="10242" width="10.88671875" style="1" customWidth="1"/>
    <col min="10243" max="10243" width="11.6640625" style="1" customWidth="1"/>
    <col min="10244" max="10244" width="13.88671875" style="1" customWidth="1"/>
    <col min="10245" max="10245" width="12.6640625" style="1" customWidth="1"/>
    <col min="10246" max="10246" width="11.6640625" style="1" customWidth="1"/>
    <col min="10247" max="10247" width="13.44140625" style="1" customWidth="1"/>
    <col min="10248" max="10248" width="18.6640625" style="1" customWidth="1"/>
    <col min="10249" max="10249" width="22.6640625" style="1" customWidth="1"/>
    <col min="10250" max="10497" width="8.88671875" style="1"/>
    <col min="10498" max="10498" width="10.88671875" style="1" customWidth="1"/>
    <col min="10499" max="10499" width="11.6640625" style="1" customWidth="1"/>
    <col min="10500" max="10500" width="13.88671875" style="1" customWidth="1"/>
    <col min="10501" max="10501" width="12.6640625" style="1" customWidth="1"/>
    <col min="10502" max="10502" width="11.6640625" style="1" customWidth="1"/>
    <col min="10503" max="10503" width="13.44140625" style="1" customWidth="1"/>
    <col min="10504" max="10504" width="18.6640625" style="1" customWidth="1"/>
    <col min="10505" max="10505" width="22.6640625" style="1" customWidth="1"/>
    <col min="10506" max="10753" width="8.88671875" style="1"/>
    <col min="10754" max="10754" width="10.88671875" style="1" customWidth="1"/>
    <col min="10755" max="10755" width="11.6640625" style="1" customWidth="1"/>
    <col min="10756" max="10756" width="13.88671875" style="1" customWidth="1"/>
    <col min="10757" max="10757" width="12.6640625" style="1" customWidth="1"/>
    <col min="10758" max="10758" width="11.6640625" style="1" customWidth="1"/>
    <col min="10759" max="10759" width="13.44140625" style="1" customWidth="1"/>
    <col min="10760" max="10760" width="18.6640625" style="1" customWidth="1"/>
    <col min="10761" max="10761" width="22.6640625" style="1" customWidth="1"/>
    <col min="10762" max="11009" width="8.88671875" style="1"/>
    <col min="11010" max="11010" width="10.88671875" style="1" customWidth="1"/>
    <col min="11011" max="11011" width="11.6640625" style="1" customWidth="1"/>
    <col min="11012" max="11012" width="13.88671875" style="1" customWidth="1"/>
    <col min="11013" max="11013" width="12.6640625" style="1" customWidth="1"/>
    <col min="11014" max="11014" width="11.6640625" style="1" customWidth="1"/>
    <col min="11015" max="11015" width="13.44140625" style="1" customWidth="1"/>
    <col min="11016" max="11016" width="18.6640625" style="1" customWidth="1"/>
    <col min="11017" max="11017" width="22.6640625" style="1" customWidth="1"/>
    <col min="11018" max="11265" width="8.88671875" style="1"/>
    <col min="11266" max="11266" width="10.88671875" style="1" customWidth="1"/>
    <col min="11267" max="11267" width="11.6640625" style="1" customWidth="1"/>
    <col min="11268" max="11268" width="13.88671875" style="1" customWidth="1"/>
    <col min="11269" max="11269" width="12.6640625" style="1" customWidth="1"/>
    <col min="11270" max="11270" width="11.6640625" style="1" customWidth="1"/>
    <col min="11271" max="11271" width="13.44140625" style="1" customWidth="1"/>
    <col min="11272" max="11272" width="18.6640625" style="1" customWidth="1"/>
    <col min="11273" max="11273" width="22.6640625" style="1" customWidth="1"/>
    <col min="11274" max="11521" width="8.88671875" style="1"/>
    <col min="11522" max="11522" width="10.88671875" style="1" customWidth="1"/>
    <col min="11523" max="11523" width="11.6640625" style="1" customWidth="1"/>
    <col min="11524" max="11524" width="13.88671875" style="1" customWidth="1"/>
    <col min="11525" max="11525" width="12.6640625" style="1" customWidth="1"/>
    <col min="11526" max="11526" width="11.6640625" style="1" customWidth="1"/>
    <col min="11527" max="11527" width="13.44140625" style="1" customWidth="1"/>
    <col min="11528" max="11528" width="18.6640625" style="1" customWidth="1"/>
    <col min="11529" max="11529" width="22.6640625" style="1" customWidth="1"/>
    <col min="11530" max="11777" width="8.88671875" style="1"/>
    <col min="11778" max="11778" width="10.88671875" style="1" customWidth="1"/>
    <col min="11779" max="11779" width="11.6640625" style="1" customWidth="1"/>
    <col min="11780" max="11780" width="13.88671875" style="1" customWidth="1"/>
    <col min="11781" max="11781" width="12.6640625" style="1" customWidth="1"/>
    <col min="11782" max="11782" width="11.6640625" style="1" customWidth="1"/>
    <col min="11783" max="11783" width="13.44140625" style="1" customWidth="1"/>
    <col min="11784" max="11784" width="18.6640625" style="1" customWidth="1"/>
    <col min="11785" max="11785" width="22.6640625" style="1" customWidth="1"/>
    <col min="11786" max="12033" width="8.88671875" style="1"/>
    <col min="12034" max="12034" width="10.88671875" style="1" customWidth="1"/>
    <col min="12035" max="12035" width="11.6640625" style="1" customWidth="1"/>
    <col min="12036" max="12036" width="13.88671875" style="1" customWidth="1"/>
    <col min="12037" max="12037" width="12.6640625" style="1" customWidth="1"/>
    <col min="12038" max="12038" width="11.6640625" style="1" customWidth="1"/>
    <col min="12039" max="12039" width="13.44140625" style="1" customWidth="1"/>
    <col min="12040" max="12040" width="18.6640625" style="1" customWidth="1"/>
    <col min="12041" max="12041" width="22.6640625" style="1" customWidth="1"/>
    <col min="12042" max="12289" width="8.88671875" style="1"/>
    <col min="12290" max="12290" width="10.88671875" style="1" customWidth="1"/>
    <col min="12291" max="12291" width="11.6640625" style="1" customWidth="1"/>
    <col min="12292" max="12292" width="13.88671875" style="1" customWidth="1"/>
    <col min="12293" max="12293" width="12.6640625" style="1" customWidth="1"/>
    <col min="12294" max="12294" width="11.6640625" style="1" customWidth="1"/>
    <col min="12295" max="12295" width="13.44140625" style="1" customWidth="1"/>
    <col min="12296" max="12296" width="18.6640625" style="1" customWidth="1"/>
    <col min="12297" max="12297" width="22.6640625" style="1" customWidth="1"/>
    <col min="12298" max="12545" width="8.88671875" style="1"/>
    <col min="12546" max="12546" width="10.88671875" style="1" customWidth="1"/>
    <col min="12547" max="12547" width="11.6640625" style="1" customWidth="1"/>
    <col min="12548" max="12548" width="13.88671875" style="1" customWidth="1"/>
    <col min="12549" max="12549" width="12.6640625" style="1" customWidth="1"/>
    <col min="12550" max="12550" width="11.6640625" style="1" customWidth="1"/>
    <col min="12551" max="12551" width="13.44140625" style="1" customWidth="1"/>
    <col min="12552" max="12552" width="18.6640625" style="1" customWidth="1"/>
    <col min="12553" max="12553" width="22.6640625" style="1" customWidth="1"/>
    <col min="12554" max="12801" width="8.88671875" style="1"/>
    <col min="12802" max="12802" width="10.88671875" style="1" customWidth="1"/>
    <col min="12803" max="12803" width="11.6640625" style="1" customWidth="1"/>
    <col min="12804" max="12804" width="13.88671875" style="1" customWidth="1"/>
    <col min="12805" max="12805" width="12.6640625" style="1" customWidth="1"/>
    <col min="12806" max="12806" width="11.6640625" style="1" customWidth="1"/>
    <col min="12807" max="12807" width="13.44140625" style="1" customWidth="1"/>
    <col min="12808" max="12808" width="18.6640625" style="1" customWidth="1"/>
    <col min="12809" max="12809" width="22.6640625" style="1" customWidth="1"/>
    <col min="12810" max="13057" width="8.88671875" style="1"/>
    <col min="13058" max="13058" width="10.88671875" style="1" customWidth="1"/>
    <col min="13059" max="13059" width="11.6640625" style="1" customWidth="1"/>
    <col min="13060" max="13060" width="13.88671875" style="1" customWidth="1"/>
    <col min="13061" max="13061" width="12.6640625" style="1" customWidth="1"/>
    <col min="13062" max="13062" width="11.6640625" style="1" customWidth="1"/>
    <col min="13063" max="13063" width="13.44140625" style="1" customWidth="1"/>
    <col min="13064" max="13064" width="18.6640625" style="1" customWidth="1"/>
    <col min="13065" max="13065" width="22.6640625" style="1" customWidth="1"/>
    <col min="13066" max="13313" width="8.88671875" style="1"/>
    <col min="13314" max="13314" width="10.88671875" style="1" customWidth="1"/>
    <col min="13315" max="13315" width="11.6640625" style="1" customWidth="1"/>
    <col min="13316" max="13316" width="13.88671875" style="1" customWidth="1"/>
    <col min="13317" max="13317" width="12.6640625" style="1" customWidth="1"/>
    <col min="13318" max="13318" width="11.6640625" style="1" customWidth="1"/>
    <col min="13319" max="13319" width="13.44140625" style="1" customWidth="1"/>
    <col min="13320" max="13320" width="18.6640625" style="1" customWidth="1"/>
    <col min="13321" max="13321" width="22.6640625" style="1" customWidth="1"/>
    <col min="13322" max="13569" width="8.88671875" style="1"/>
    <col min="13570" max="13570" width="10.88671875" style="1" customWidth="1"/>
    <col min="13571" max="13571" width="11.6640625" style="1" customWidth="1"/>
    <col min="13572" max="13572" width="13.88671875" style="1" customWidth="1"/>
    <col min="13573" max="13573" width="12.6640625" style="1" customWidth="1"/>
    <col min="13574" max="13574" width="11.6640625" style="1" customWidth="1"/>
    <col min="13575" max="13575" width="13.44140625" style="1" customWidth="1"/>
    <col min="13576" max="13576" width="18.6640625" style="1" customWidth="1"/>
    <col min="13577" max="13577" width="22.6640625" style="1" customWidth="1"/>
    <col min="13578" max="13825" width="8.88671875" style="1"/>
    <col min="13826" max="13826" width="10.88671875" style="1" customWidth="1"/>
    <col min="13827" max="13827" width="11.6640625" style="1" customWidth="1"/>
    <col min="13828" max="13828" width="13.88671875" style="1" customWidth="1"/>
    <col min="13829" max="13829" width="12.6640625" style="1" customWidth="1"/>
    <col min="13830" max="13830" width="11.6640625" style="1" customWidth="1"/>
    <col min="13831" max="13831" width="13.44140625" style="1" customWidth="1"/>
    <col min="13832" max="13832" width="18.6640625" style="1" customWidth="1"/>
    <col min="13833" max="13833" width="22.6640625" style="1" customWidth="1"/>
    <col min="13834" max="14081" width="8.88671875" style="1"/>
    <col min="14082" max="14082" width="10.88671875" style="1" customWidth="1"/>
    <col min="14083" max="14083" width="11.6640625" style="1" customWidth="1"/>
    <col min="14084" max="14084" width="13.88671875" style="1" customWidth="1"/>
    <col min="14085" max="14085" width="12.6640625" style="1" customWidth="1"/>
    <col min="14086" max="14086" width="11.6640625" style="1" customWidth="1"/>
    <col min="14087" max="14087" width="13.44140625" style="1" customWidth="1"/>
    <col min="14088" max="14088" width="18.6640625" style="1" customWidth="1"/>
    <col min="14089" max="14089" width="22.6640625" style="1" customWidth="1"/>
    <col min="14090" max="14337" width="8.88671875" style="1"/>
    <col min="14338" max="14338" width="10.88671875" style="1" customWidth="1"/>
    <col min="14339" max="14339" width="11.6640625" style="1" customWidth="1"/>
    <col min="14340" max="14340" width="13.88671875" style="1" customWidth="1"/>
    <col min="14341" max="14341" width="12.6640625" style="1" customWidth="1"/>
    <col min="14342" max="14342" width="11.6640625" style="1" customWidth="1"/>
    <col min="14343" max="14343" width="13.44140625" style="1" customWidth="1"/>
    <col min="14344" max="14344" width="18.6640625" style="1" customWidth="1"/>
    <col min="14345" max="14345" width="22.6640625" style="1" customWidth="1"/>
    <col min="14346" max="14593" width="8.88671875" style="1"/>
    <col min="14594" max="14594" width="10.88671875" style="1" customWidth="1"/>
    <col min="14595" max="14595" width="11.6640625" style="1" customWidth="1"/>
    <col min="14596" max="14596" width="13.88671875" style="1" customWidth="1"/>
    <col min="14597" max="14597" width="12.6640625" style="1" customWidth="1"/>
    <col min="14598" max="14598" width="11.6640625" style="1" customWidth="1"/>
    <col min="14599" max="14599" width="13.44140625" style="1" customWidth="1"/>
    <col min="14600" max="14600" width="18.6640625" style="1" customWidth="1"/>
    <col min="14601" max="14601" width="22.6640625" style="1" customWidth="1"/>
    <col min="14602" max="14849" width="8.88671875" style="1"/>
    <col min="14850" max="14850" width="10.88671875" style="1" customWidth="1"/>
    <col min="14851" max="14851" width="11.6640625" style="1" customWidth="1"/>
    <col min="14852" max="14852" width="13.88671875" style="1" customWidth="1"/>
    <col min="14853" max="14853" width="12.6640625" style="1" customWidth="1"/>
    <col min="14854" max="14854" width="11.6640625" style="1" customWidth="1"/>
    <col min="14855" max="14855" width="13.44140625" style="1" customWidth="1"/>
    <col min="14856" max="14856" width="18.6640625" style="1" customWidth="1"/>
    <col min="14857" max="14857" width="22.6640625" style="1" customWidth="1"/>
    <col min="14858" max="15105" width="8.88671875" style="1"/>
    <col min="15106" max="15106" width="10.88671875" style="1" customWidth="1"/>
    <col min="15107" max="15107" width="11.6640625" style="1" customWidth="1"/>
    <col min="15108" max="15108" width="13.88671875" style="1" customWidth="1"/>
    <col min="15109" max="15109" width="12.6640625" style="1" customWidth="1"/>
    <col min="15110" max="15110" width="11.6640625" style="1" customWidth="1"/>
    <col min="15111" max="15111" width="13.44140625" style="1" customWidth="1"/>
    <col min="15112" max="15112" width="18.6640625" style="1" customWidth="1"/>
    <col min="15113" max="15113" width="22.6640625" style="1" customWidth="1"/>
    <col min="15114" max="15361" width="8.88671875" style="1"/>
    <col min="15362" max="15362" width="10.88671875" style="1" customWidth="1"/>
    <col min="15363" max="15363" width="11.6640625" style="1" customWidth="1"/>
    <col min="15364" max="15364" width="13.88671875" style="1" customWidth="1"/>
    <col min="15365" max="15365" width="12.6640625" style="1" customWidth="1"/>
    <col min="15366" max="15366" width="11.6640625" style="1" customWidth="1"/>
    <col min="15367" max="15367" width="13.44140625" style="1" customWidth="1"/>
    <col min="15368" max="15368" width="18.6640625" style="1" customWidth="1"/>
    <col min="15369" max="15369" width="22.6640625" style="1" customWidth="1"/>
    <col min="15370" max="15617" width="8.88671875" style="1"/>
    <col min="15618" max="15618" width="10.88671875" style="1" customWidth="1"/>
    <col min="15619" max="15619" width="11.6640625" style="1" customWidth="1"/>
    <col min="15620" max="15620" width="13.88671875" style="1" customWidth="1"/>
    <col min="15621" max="15621" width="12.6640625" style="1" customWidth="1"/>
    <col min="15622" max="15622" width="11.6640625" style="1" customWidth="1"/>
    <col min="15623" max="15623" width="13.44140625" style="1" customWidth="1"/>
    <col min="15624" max="15624" width="18.6640625" style="1" customWidth="1"/>
    <col min="15625" max="15625" width="22.6640625" style="1" customWidth="1"/>
    <col min="15626" max="15873" width="8.88671875" style="1"/>
    <col min="15874" max="15874" width="10.88671875" style="1" customWidth="1"/>
    <col min="15875" max="15875" width="11.6640625" style="1" customWidth="1"/>
    <col min="15876" max="15876" width="13.88671875" style="1" customWidth="1"/>
    <col min="15877" max="15877" width="12.6640625" style="1" customWidth="1"/>
    <col min="15878" max="15878" width="11.6640625" style="1" customWidth="1"/>
    <col min="15879" max="15879" width="13.44140625" style="1" customWidth="1"/>
    <col min="15880" max="15880" width="18.6640625" style="1" customWidth="1"/>
    <col min="15881" max="15881" width="22.6640625" style="1" customWidth="1"/>
    <col min="15882" max="16129" width="8.88671875" style="1"/>
    <col min="16130" max="16130" width="10.88671875" style="1" customWidth="1"/>
    <col min="16131" max="16131" width="11.6640625" style="1" customWidth="1"/>
    <col min="16132" max="16132" width="13.88671875" style="1" customWidth="1"/>
    <col min="16133" max="16133" width="12.6640625" style="1" customWidth="1"/>
    <col min="16134" max="16134" width="11.6640625" style="1" customWidth="1"/>
    <col min="16135" max="16135" width="13.44140625" style="1" customWidth="1"/>
    <col min="16136" max="16136" width="18.6640625" style="1" customWidth="1"/>
    <col min="16137" max="16137" width="22.6640625" style="1" customWidth="1"/>
    <col min="16138" max="16384" width="8.88671875" style="1"/>
  </cols>
  <sheetData>
    <row r="1" spans="1:14" x14ac:dyDescent="0.25">
      <c r="G1" s="1"/>
      <c r="H1" s="1"/>
      <c r="I1" s="2" t="s">
        <v>0</v>
      </c>
      <c r="J1" s="3"/>
      <c r="K1" s="4"/>
    </row>
    <row r="2" spans="1:14" x14ac:dyDescent="0.25">
      <c r="G2" s="1"/>
      <c r="H2" s="1"/>
      <c r="I2" s="2" t="s">
        <v>1</v>
      </c>
      <c r="J2" s="3"/>
      <c r="K2" s="4"/>
    </row>
    <row r="3" spans="1:14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3"/>
      <c r="K3" s="3"/>
    </row>
    <row r="4" spans="1:14" ht="13.8" thickBot="1" x14ac:dyDescent="0.3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3"/>
      <c r="K4" s="3"/>
    </row>
    <row r="5" spans="1:14" ht="58.2" thickBot="1" x14ac:dyDescent="0.3">
      <c r="A5" s="190" t="s">
        <v>4</v>
      </c>
      <c r="B5" s="191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8" t="s">
        <v>13</v>
      </c>
      <c r="L5" s="9"/>
    </row>
    <row r="6" spans="1:14" x14ac:dyDescent="0.25">
      <c r="A6" s="192">
        <v>1</v>
      </c>
      <c r="B6" s="193"/>
      <c r="C6" s="10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2">
        <v>8</v>
      </c>
      <c r="J6" s="13">
        <v>7</v>
      </c>
      <c r="K6" s="13">
        <v>8</v>
      </c>
      <c r="L6" s="9"/>
    </row>
    <row r="7" spans="1:14" x14ac:dyDescent="0.25">
      <c r="A7" s="194" t="s">
        <v>14</v>
      </c>
      <c r="B7" s="195"/>
      <c r="C7" s="195"/>
      <c r="D7" s="195"/>
      <c r="E7" s="195"/>
      <c r="F7" s="195"/>
      <c r="G7" s="195"/>
      <c r="H7" s="195"/>
      <c r="I7" s="196"/>
      <c r="J7" s="14"/>
      <c r="K7" s="15"/>
      <c r="L7" s="9"/>
    </row>
    <row r="8" spans="1:14" s="21" customFormat="1" x14ac:dyDescent="0.25">
      <c r="A8" s="187" t="s">
        <v>15</v>
      </c>
      <c r="B8" s="188"/>
      <c r="C8" s="16">
        <v>8331.690000000177</v>
      </c>
      <c r="D8" s="16">
        <v>52047.660000000149</v>
      </c>
      <c r="E8" s="16">
        <f>E10+E11+E12+E13</f>
        <v>583758.88</v>
      </c>
      <c r="F8" s="16">
        <v>583766.94999999995</v>
      </c>
      <c r="G8" s="16">
        <f>G10+G11+G12+G13</f>
        <v>567128.22</v>
      </c>
      <c r="H8" s="17">
        <f>C8+E8-F8</f>
        <v>8323.6200000002282</v>
      </c>
      <c r="I8" s="16">
        <f>I10+I11+I12+I13</f>
        <v>68678.320000000123</v>
      </c>
      <c r="J8" s="18">
        <v>436461</v>
      </c>
      <c r="K8" s="19">
        <f>F8-J8</f>
        <v>147305.94999999995</v>
      </c>
      <c r="L8" s="20"/>
      <c r="M8" s="20"/>
      <c r="N8" s="20"/>
    </row>
    <row r="9" spans="1:14" s="21" customFormat="1" x14ac:dyDescent="0.25">
      <c r="A9" s="175"/>
      <c r="B9" s="176"/>
      <c r="C9" s="22"/>
      <c r="D9" s="22"/>
      <c r="E9" s="23"/>
      <c r="F9" s="23"/>
      <c r="G9" s="23"/>
      <c r="H9" s="23"/>
      <c r="I9" s="24"/>
      <c r="J9" s="25"/>
      <c r="K9" s="26"/>
      <c r="L9" s="20"/>
      <c r="M9" s="20"/>
      <c r="N9" s="20"/>
    </row>
    <row r="10" spans="1:14" s="33" customFormat="1" hidden="1" x14ac:dyDescent="0.25">
      <c r="A10" s="172" t="s">
        <v>16</v>
      </c>
      <c r="B10" s="180"/>
      <c r="C10" s="27"/>
      <c r="D10" s="27">
        <v>49342.970000000147</v>
      </c>
      <c r="E10" s="28">
        <v>495435.66</v>
      </c>
      <c r="F10" s="28"/>
      <c r="G10" s="28">
        <v>477429.94</v>
      </c>
      <c r="H10" s="28"/>
      <c r="I10" s="29">
        <f>D10+E10-G10</f>
        <v>67348.690000000119</v>
      </c>
      <c r="J10" s="30"/>
      <c r="K10" s="31"/>
      <c r="L10" s="32"/>
      <c r="M10" s="32"/>
      <c r="N10" s="32"/>
    </row>
    <row r="11" spans="1:14" s="33" customFormat="1" hidden="1" x14ac:dyDescent="0.25">
      <c r="A11" s="172" t="s">
        <v>17</v>
      </c>
      <c r="B11" s="180"/>
      <c r="C11" s="27"/>
      <c r="D11" s="27">
        <v>0</v>
      </c>
      <c r="E11" s="34">
        <v>79821.06</v>
      </c>
      <c r="F11" s="28"/>
      <c r="G11" s="34">
        <v>79821.06</v>
      </c>
      <c r="H11" s="28"/>
      <c r="I11" s="29">
        <f>D11+E11-G11</f>
        <v>0</v>
      </c>
      <c r="J11" s="30"/>
      <c r="K11" s="31"/>
      <c r="L11" s="32"/>
      <c r="M11" s="32"/>
      <c r="N11" s="32"/>
    </row>
    <row r="12" spans="1:14" s="33" customFormat="1" hidden="1" x14ac:dyDescent="0.25">
      <c r="A12" s="172" t="s">
        <v>18</v>
      </c>
      <c r="B12" s="180"/>
      <c r="C12" s="27"/>
      <c r="D12" s="27">
        <v>2704.6899999999996</v>
      </c>
      <c r="E12" s="28">
        <v>8502.16</v>
      </c>
      <c r="F12" s="28"/>
      <c r="G12" s="28">
        <v>9877.2199999999993</v>
      </c>
      <c r="H12" s="28"/>
      <c r="I12" s="29">
        <f>D12+E12-G12</f>
        <v>1329.6299999999992</v>
      </c>
      <c r="J12" s="30"/>
      <c r="K12" s="31"/>
      <c r="L12" s="35"/>
      <c r="M12" s="32"/>
      <c r="N12" s="32"/>
    </row>
    <row r="13" spans="1:14" s="21" customFormat="1" ht="13.8" thickBot="1" x14ac:dyDescent="0.3">
      <c r="A13" s="185"/>
      <c r="B13" s="186"/>
      <c r="C13" s="22"/>
      <c r="D13" s="23"/>
      <c r="E13" s="28"/>
      <c r="F13" s="36"/>
      <c r="G13" s="36"/>
      <c r="H13" s="23"/>
      <c r="I13" s="24"/>
      <c r="J13" s="25"/>
      <c r="K13" s="26"/>
      <c r="L13" s="20"/>
      <c r="M13" s="20"/>
      <c r="N13" s="20"/>
    </row>
    <row r="14" spans="1:14" s="21" customFormat="1" ht="13.8" thickBot="1" x14ac:dyDescent="0.3">
      <c r="A14" s="181" t="s">
        <v>19</v>
      </c>
      <c r="B14" s="182"/>
      <c r="C14" s="17">
        <v>-204938.86000000004</v>
      </c>
      <c r="D14" s="17">
        <v>28620.39000000001</v>
      </c>
      <c r="E14" s="17">
        <f>E15+E16+E17</f>
        <v>319067.55000000005</v>
      </c>
      <c r="F14" s="37">
        <v>169234</v>
      </c>
      <c r="G14" s="17">
        <f>G15+G16+G17</f>
        <v>318829.65999999997</v>
      </c>
      <c r="H14" s="17">
        <f>C14+E14-F14</f>
        <v>-55105.31</v>
      </c>
      <c r="I14" s="17">
        <f>I15+I16+I17</f>
        <v>28858.279999999973</v>
      </c>
      <c r="J14" s="18">
        <v>128742.26</v>
      </c>
      <c r="K14" s="19">
        <f>F14-J14</f>
        <v>40491.740000000005</v>
      </c>
    </row>
    <row r="15" spans="1:14" s="21" customFormat="1" hidden="1" x14ac:dyDescent="0.25">
      <c r="A15" s="38" t="s">
        <v>16</v>
      </c>
      <c r="B15" s="39"/>
      <c r="C15" s="40"/>
      <c r="D15" s="40">
        <v>27275.200000000012</v>
      </c>
      <c r="E15" s="41">
        <v>270792.36</v>
      </c>
      <c r="F15" s="23"/>
      <c r="G15" s="23">
        <v>269672.59000000003</v>
      </c>
      <c r="H15" s="41"/>
      <c r="I15" s="29">
        <f>D15+E15-G15</f>
        <v>28394.969999999972</v>
      </c>
      <c r="J15" s="42"/>
      <c r="K15" s="31"/>
    </row>
    <row r="16" spans="1:14" s="33" customFormat="1" hidden="1" x14ac:dyDescent="0.25">
      <c r="A16" s="38" t="s">
        <v>17</v>
      </c>
      <c r="B16" s="39"/>
      <c r="C16" s="43"/>
      <c r="D16" s="43">
        <v>-6.9999999999708962E-2</v>
      </c>
      <c r="E16" s="44">
        <v>43628.160000000003</v>
      </c>
      <c r="F16" s="28"/>
      <c r="G16" s="28">
        <v>43628.160000000003</v>
      </c>
      <c r="H16" s="44"/>
      <c r="I16" s="29">
        <f>D16+E16-G16</f>
        <v>-6.9999999999708962E-2</v>
      </c>
      <c r="J16" s="45"/>
      <c r="K16" s="31"/>
      <c r="L16" s="32"/>
    </row>
    <row r="17" spans="1:14" s="33" customFormat="1" hidden="1" x14ac:dyDescent="0.25">
      <c r="A17" s="172" t="s">
        <v>18</v>
      </c>
      <c r="B17" s="180"/>
      <c r="C17" s="43"/>
      <c r="D17" s="43">
        <v>1345.26</v>
      </c>
      <c r="E17" s="46">
        <v>4647.03</v>
      </c>
      <c r="F17" s="28"/>
      <c r="G17" s="46">
        <v>5528.91</v>
      </c>
      <c r="H17" s="28"/>
      <c r="I17" s="29">
        <f>D17+E17-G17</f>
        <v>463.38000000000011</v>
      </c>
      <c r="J17" s="30"/>
      <c r="K17" s="31"/>
      <c r="L17" s="32"/>
    </row>
    <row r="18" spans="1:14" s="50" customFormat="1" ht="14.4" x14ac:dyDescent="0.3">
      <c r="A18" s="197" t="s">
        <v>20</v>
      </c>
      <c r="B18" s="198"/>
      <c r="C18" s="199"/>
      <c r="D18" s="200">
        <v>0</v>
      </c>
      <c r="E18" s="201"/>
      <c r="F18" s="201"/>
      <c r="G18" s="201"/>
      <c r="H18" s="201">
        <f>H14+H50</f>
        <v>139107.69</v>
      </c>
      <c r="I18" s="202">
        <f>D18+E18-G18</f>
        <v>0</v>
      </c>
      <c r="J18" s="47"/>
      <c r="K18" s="48"/>
      <c r="L18" s="49"/>
      <c r="M18" s="49"/>
      <c r="N18" s="49"/>
    </row>
    <row r="19" spans="1:14" s="21" customFormat="1" x14ac:dyDescent="0.25">
      <c r="A19" s="175"/>
      <c r="B19" s="176"/>
      <c r="C19" s="40"/>
      <c r="D19" s="41"/>
      <c r="E19" s="41"/>
      <c r="F19" s="41"/>
      <c r="G19" s="41"/>
      <c r="H19" s="23"/>
      <c r="I19" s="51"/>
      <c r="J19" s="25"/>
      <c r="K19" s="52"/>
      <c r="L19" s="20"/>
    </row>
    <row r="20" spans="1:14" s="21" customFormat="1" hidden="1" x14ac:dyDescent="0.25">
      <c r="A20" s="183" t="s">
        <v>21</v>
      </c>
      <c r="B20" s="184"/>
      <c r="C20" s="53"/>
      <c r="D20" s="53"/>
      <c r="E20" s="53"/>
      <c r="F20" s="53"/>
      <c r="G20" s="53"/>
      <c r="H20" s="17"/>
      <c r="I20" s="53"/>
      <c r="J20" s="18"/>
      <c r="K20" s="19">
        <f>F20-J20</f>
        <v>0</v>
      </c>
    </row>
    <row r="21" spans="1:14" s="21" customFormat="1" hidden="1" x14ac:dyDescent="0.25">
      <c r="A21" s="175"/>
      <c r="B21" s="176"/>
      <c r="C21" s="40"/>
      <c r="D21" s="40"/>
      <c r="E21" s="41"/>
      <c r="F21" s="41"/>
      <c r="G21" s="41"/>
      <c r="H21" s="41"/>
      <c r="I21" s="24"/>
      <c r="J21" s="42"/>
      <c r="K21" s="26"/>
    </row>
    <row r="22" spans="1:14" s="33" customFormat="1" hidden="1" x14ac:dyDescent="0.25">
      <c r="A22" s="172" t="s">
        <v>16</v>
      </c>
      <c r="B22" s="180"/>
      <c r="C22" s="43"/>
      <c r="D22" s="43"/>
      <c r="E22" s="44"/>
      <c r="F22" s="44"/>
      <c r="G22" s="28"/>
      <c r="H22" s="44"/>
      <c r="I22" s="29"/>
      <c r="J22" s="45"/>
      <c r="K22" s="31"/>
    </row>
    <row r="23" spans="1:14" s="33" customFormat="1" hidden="1" x14ac:dyDescent="0.25">
      <c r="A23" s="172" t="s">
        <v>17</v>
      </c>
      <c r="B23" s="180"/>
      <c r="C23" s="43"/>
      <c r="D23" s="43"/>
      <c r="E23" s="44"/>
      <c r="F23" s="44"/>
      <c r="G23" s="44"/>
      <c r="H23" s="44"/>
      <c r="I23" s="29"/>
      <c r="J23" s="45"/>
      <c r="K23" s="31"/>
    </row>
    <row r="24" spans="1:14" s="33" customFormat="1" hidden="1" x14ac:dyDescent="0.25">
      <c r="A24" s="172" t="s">
        <v>22</v>
      </c>
      <c r="B24" s="180"/>
      <c r="C24" s="27"/>
      <c r="D24" s="27"/>
      <c r="E24" s="28"/>
      <c r="F24" s="28"/>
      <c r="G24" s="28"/>
      <c r="H24" s="28"/>
      <c r="I24" s="29"/>
      <c r="J24" s="30"/>
      <c r="K24" s="31"/>
      <c r="L24" s="32"/>
      <c r="M24" s="32"/>
      <c r="N24" s="32"/>
    </row>
    <row r="25" spans="1:14" s="33" customFormat="1" hidden="1" x14ac:dyDescent="0.25">
      <c r="A25" s="38"/>
      <c r="B25" s="39"/>
      <c r="C25" s="54"/>
      <c r="D25" s="54"/>
      <c r="E25" s="28"/>
      <c r="F25" s="28"/>
      <c r="G25" s="28"/>
      <c r="H25" s="55"/>
      <c r="I25" s="56"/>
      <c r="J25" s="57"/>
      <c r="K25" s="58"/>
      <c r="L25" s="32"/>
      <c r="M25" s="32"/>
      <c r="N25" s="32"/>
    </row>
    <row r="26" spans="1:14" s="21" customFormat="1" x14ac:dyDescent="0.25">
      <c r="A26" s="187" t="s">
        <v>23</v>
      </c>
      <c r="B26" s="188"/>
      <c r="C26" s="16">
        <v>0</v>
      </c>
      <c r="D26" s="16">
        <v>173.25999999999968</v>
      </c>
      <c r="E26" s="16">
        <f>E28+E29+E30</f>
        <v>8844.5999999999985</v>
      </c>
      <c r="F26" s="16">
        <v>8844.6</v>
      </c>
      <c r="G26" s="16">
        <f>G28+G29+G30</f>
        <v>6898.35</v>
      </c>
      <c r="H26" s="17">
        <f>C26+E26-F26</f>
        <v>0</v>
      </c>
      <c r="I26" s="16">
        <f>I28+I29+I30</f>
        <v>2119.5099999999989</v>
      </c>
      <c r="J26" s="18">
        <v>16310.82</v>
      </c>
      <c r="K26" s="19">
        <f>F26-J26</f>
        <v>-7466.2199999999993</v>
      </c>
      <c r="L26" s="20"/>
      <c r="M26" s="20"/>
      <c r="N26" s="20"/>
    </row>
    <row r="27" spans="1:14" s="21" customFormat="1" x14ac:dyDescent="0.25">
      <c r="A27" s="175"/>
      <c r="B27" s="176"/>
      <c r="C27" s="22"/>
      <c r="D27" s="22"/>
      <c r="E27" s="23"/>
      <c r="F27" s="23"/>
      <c r="G27" s="23"/>
      <c r="H27" s="23"/>
      <c r="I27" s="24"/>
      <c r="J27" s="25"/>
      <c r="K27" s="26"/>
      <c r="L27" s="20"/>
      <c r="M27" s="20"/>
      <c r="N27" s="20"/>
    </row>
    <row r="28" spans="1:14" s="33" customFormat="1" hidden="1" x14ac:dyDescent="0.25">
      <c r="A28" s="172" t="s">
        <v>16</v>
      </c>
      <c r="B28" s="180"/>
      <c r="C28" s="27"/>
      <c r="D28" s="27">
        <v>102.81999999999971</v>
      </c>
      <c r="E28" s="28">
        <v>6788.28</v>
      </c>
      <c r="F28" s="28"/>
      <c r="G28" s="28">
        <v>4806.8100000000004</v>
      </c>
      <c r="H28" s="28"/>
      <c r="I28" s="29">
        <f>D28+E28-G28</f>
        <v>2084.2899999999991</v>
      </c>
      <c r="J28" s="30"/>
      <c r="K28" s="31"/>
      <c r="L28" s="32"/>
      <c r="M28" s="32"/>
      <c r="N28" s="32"/>
    </row>
    <row r="29" spans="1:14" s="33" customFormat="1" hidden="1" x14ac:dyDescent="0.25">
      <c r="A29" s="172" t="s">
        <v>17</v>
      </c>
      <c r="B29" s="180"/>
      <c r="C29" s="27"/>
      <c r="D29" s="27">
        <v>0</v>
      </c>
      <c r="E29" s="46">
        <v>1845</v>
      </c>
      <c r="F29" s="28"/>
      <c r="G29" s="34">
        <v>1845</v>
      </c>
      <c r="H29" s="28"/>
      <c r="I29" s="29">
        <f>D29+E29-G29</f>
        <v>0</v>
      </c>
      <c r="J29" s="30"/>
      <c r="K29" s="31"/>
      <c r="L29" s="32"/>
      <c r="M29" s="32"/>
      <c r="N29" s="32"/>
    </row>
    <row r="30" spans="1:14" s="33" customFormat="1" hidden="1" x14ac:dyDescent="0.25">
      <c r="A30" s="172" t="s">
        <v>18</v>
      </c>
      <c r="B30" s="180"/>
      <c r="C30" s="27"/>
      <c r="D30" s="27">
        <v>70.439999999999969</v>
      </c>
      <c r="E30" s="28">
        <v>211.32</v>
      </c>
      <c r="F30" s="28"/>
      <c r="G30" s="28">
        <v>246.54</v>
      </c>
      <c r="H30" s="28"/>
      <c r="I30" s="29">
        <f>D30+E30-G30</f>
        <v>35.22</v>
      </c>
      <c r="J30" s="30"/>
      <c r="K30" s="31"/>
      <c r="L30" s="32"/>
      <c r="M30" s="32"/>
      <c r="N30" s="32"/>
    </row>
    <row r="31" spans="1:14" s="21" customFormat="1" x14ac:dyDescent="0.25">
      <c r="A31" s="185"/>
      <c r="B31" s="186"/>
      <c r="C31" s="22"/>
      <c r="D31" s="23"/>
      <c r="E31" s="28"/>
      <c r="F31" s="36"/>
      <c r="G31" s="36"/>
      <c r="H31" s="23"/>
      <c r="I31" s="24"/>
      <c r="J31" s="25"/>
      <c r="K31" s="26"/>
      <c r="L31" s="20"/>
      <c r="M31" s="20"/>
      <c r="N31" s="20"/>
    </row>
    <row r="32" spans="1:14" s="21" customFormat="1" x14ac:dyDescent="0.25">
      <c r="A32" s="181" t="s">
        <v>24</v>
      </c>
      <c r="B32" s="182"/>
      <c r="C32" s="17">
        <v>0</v>
      </c>
      <c r="D32" s="17">
        <v>143.93000000000117</v>
      </c>
      <c r="E32" s="17">
        <f>E34+E35+E36</f>
        <v>6438.29</v>
      </c>
      <c r="F32" s="17">
        <v>6438.29</v>
      </c>
      <c r="G32" s="17">
        <f>G34+G35+G36</f>
        <v>4988.0099999999993</v>
      </c>
      <c r="H32" s="17">
        <f>C32+E32-F32</f>
        <v>0</v>
      </c>
      <c r="I32" s="17">
        <f>I34+I35+I36</f>
        <v>1594.2100000000014</v>
      </c>
      <c r="J32" s="18">
        <v>15464.42</v>
      </c>
      <c r="K32" s="19">
        <f>F32-J32</f>
        <v>-9026.130000000001</v>
      </c>
    </row>
    <row r="33" spans="1:14" s="21" customFormat="1" x14ac:dyDescent="0.25">
      <c r="A33" s="175"/>
      <c r="B33" s="176"/>
      <c r="C33" s="40"/>
      <c r="D33" s="40"/>
      <c r="E33" s="41"/>
      <c r="F33" s="23"/>
      <c r="G33" s="23"/>
      <c r="H33" s="41"/>
      <c r="I33" s="24"/>
      <c r="J33" s="42"/>
      <c r="K33" s="26"/>
    </row>
    <row r="34" spans="1:14" s="33" customFormat="1" hidden="1" x14ac:dyDescent="0.25">
      <c r="A34" s="172" t="s">
        <v>16</v>
      </c>
      <c r="B34" s="180"/>
      <c r="C34" s="43"/>
      <c r="D34" s="43">
        <v>96.970000000001164</v>
      </c>
      <c r="E34" s="44">
        <v>5113.8500000000004</v>
      </c>
      <c r="F34" s="28"/>
      <c r="G34" s="28">
        <v>3640.09</v>
      </c>
      <c r="H34" s="44"/>
      <c r="I34" s="29">
        <f>D34+E34-G34</f>
        <v>1570.7300000000014</v>
      </c>
      <c r="J34" s="45"/>
      <c r="K34" s="31"/>
      <c r="L34" s="32"/>
    </row>
    <row r="35" spans="1:14" s="33" customFormat="1" hidden="1" x14ac:dyDescent="0.25">
      <c r="A35" s="172" t="s">
        <v>17</v>
      </c>
      <c r="B35" s="180"/>
      <c r="C35" s="43"/>
      <c r="D35" s="43">
        <v>0</v>
      </c>
      <c r="E35" s="46">
        <v>1183.56</v>
      </c>
      <c r="F35" s="28"/>
      <c r="G35" s="46">
        <v>1183.56</v>
      </c>
      <c r="H35" s="28"/>
      <c r="I35" s="29">
        <f>D35+E35-G35</f>
        <v>0</v>
      </c>
      <c r="J35" s="30"/>
      <c r="K35" s="31"/>
      <c r="L35" s="32"/>
    </row>
    <row r="36" spans="1:14" s="33" customFormat="1" hidden="1" x14ac:dyDescent="0.25">
      <c r="A36" s="172" t="s">
        <v>18</v>
      </c>
      <c r="B36" s="180"/>
      <c r="C36" s="27"/>
      <c r="D36" s="27">
        <v>46.960000000000008</v>
      </c>
      <c r="E36" s="28">
        <v>140.88</v>
      </c>
      <c r="F36" s="28"/>
      <c r="G36" s="28">
        <v>164.36</v>
      </c>
      <c r="H36" s="28"/>
      <c r="I36" s="29">
        <f>D36+E36-G36</f>
        <v>23.47999999999999</v>
      </c>
      <c r="J36" s="30"/>
      <c r="K36" s="31"/>
      <c r="L36" s="32"/>
      <c r="M36" s="32"/>
      <c r="N36" s="32"/>
    </row>
    <row r="37" spans="1:14" s="21" customFormat="1" x14ac:dyDescent="0.25">
      <c r="A37" s="175"/>
      <c r="B37" s="176"/>
      <c r="C37" s="40"/>
      <c r="D37" s="41"/>
      <c r="E37" s="41"/>
      <c r="F37" s="41"/>
      <c r="G37" s="41"/>
      <c r="H37" s="23"/>
      <c r="I37" s="51"/>
      <c r="J37" s="25"/>
      <c r="K37" s="52"/>
      <c r="L37" s="20"/>
    </row>
    <row r="38" spans="1:14" s="21" customFormat="1" x14ac:dyDescent="0.25">
      <c r="A38" s="183" t="s">
        <v>25</v>
      </c>
      <c r="B38" s="184"/>
      <c r="C38" s="53">
        <v>0</v>
      </c>
      <c r="D38" s="53">
        <v>661.91000000001281</v>
      </c>
      <c r="E38" s="53">
        <f>E40+E41+E42</f>
        <v>40878.769999999997</v>
      </c>
      <c r="F38" s="53">
        <v>40878.769999999997</v>
      </c>
      <c r="G38" s="53">
        <f>G40+G41+G42</f>
        <v>39885.949999999997</v>
      </c>
      <c r="H38" s="17">
        <f>C38+E38-F38</f>
        <v>0</v>
      </c>
      <c r="I38" s="53">
        <f>I40+I41+I42</f>
        <v>1654.7300000000116</v>
      </c>
      <c r="J38" s="18">
        <v>31205.96</v>
      </c>
      <c r="K38" s="19">
        <f>F38-J38</f>
        <v>9672.8099999999977</v>
      </c>
    </row>
    <row r="39" spans="1:14" s="21" customFormat="1" x14ac:dyDescent="0.25">
      <c r="A39" s="175"/>
      <c r="B39" s="176"/>
      <c r="C39" s="40"/>
      <c r="D39" s="40"/>
      <c r="E39" s="41"/>
      <c r="F39" s="41"/>
      <c r="G39" s="41"/>
      <c r="H39" s="41"/>
      <c r="I39" s="24"/>
      <c r="J39" s="42"/>
      <c r="K39" s="26"/>
    </row>
    <row r="40" spans="1:14" s="33" customFormat="1" hidden="1" x14ac:dyDescent="0.25">
      <c r="A40" s="172" t="s">
        <v>16</v>
      </c>
      <c r="B40" s="180"/>
      <c r="C40" s="43"/>
      <c r="D40" s="43">
        <v>550.67000000001281</v>
      </c>
      <c r="E40" s="44">
        <v>33617.449999999997</v>
      </c>
      <c r="F40" s="44"/>
      <c r="G40" s="28">
        <v>32569.01</v>
      </c>
      <c r="H40" s="44"/>
      <c r="I40" s="29">
        <f>D40+E40-G40</f>
        <v>1599.1100000000115</v>
      </c>
      <c r="J40" s="45"/>
      <c r="K40" s="31"/>
    </row>
    <row r="41" spans="1:14" s="33" customFormat="1" hidden="1" x14ac:dyDescent="0.25">
      <c r="A41" s="172" t="s">
        <v>17</v>
      </c>
      <c r="B41" s="180"/>
      <c r="C41" s="43"/>
      <c r="D41" s="43">
        <v>0</v>
      </c>
      <c r="E41" s="44">
        <v>6927.6</v>
      </c>
      <c r="F41" s="44"/>
      <c r="G41" s="44">
        <v>6927.6</v>
      </c>
      <c r="H41" s="44"/>
      <c r="I41" s="29">
        <f>D41+E41-G41</f>
        <v>0</v>
      </c>
      <c r="J41" s="45"/>
      <c r="K41" s="31"/>
    </row>
    <row r="42" spans="1:14" s="33" customFormat="1" hidden="1" x14ac:dyDescent="0.25">
      <c r="A42" s="172" t="s">
        <v>18</v>
      </c>
      <c r="B42" s="180"/>
      <c r="C42" s="27"/>
      <c r="D42" s="27">
        <v>111.24000000000004</v>
      </c>
      <c r="E42" s="28">
        <v>333.72</v>
      </c>
      <c r="F42" s="28"/>
      <c r="G42" s="28">
        <v>389.34</v>
      </c>
      <c r="H42" s="28"/>
      <c r="I42" s="29">
        <f>D42+E42-G42</f>
        <v>55.620000000000061</v>
      </c>
      <c r="J42" s="30"/>
      <c r="K42" s="31"/>
      <c r="L42" s="32"/>
      <c r="M42" s="32"/>
      <c r="N42" s="32"/>
    </row>
    <row r="43" spans="1:14" s="21" customFormat="1" x14ac:dyDescent="0.25">
      <c r="A43" s="175"/>
      <c r="B43" s="176"/>
      <c r="C43" s="40"/>
      <c r="D43" s="41"/>
      <c r="E43" s="41"/>
      <c r="F43" s="41"/>
      <c r="G43" s="41"/>
      <c r="H43" s="41"/>
      <c r="I43" s="24"/>
      <c r="J43" s="42"/>
      <c r="K43" s="26"/>
    </row>
    <row r="44" spans="1:14" s="21" customFormat="1" x14ac:dyDescent="0.25">
      <c r="A44" s="181" t="s">
        <v>26</v>
      </c>
      <c r="B44" s="182"/>
      <c r="C44" s="59">
        <v>-157.11000000001513</v>
      </c>
      <c r="D44" s="59">
        <v>7150.4300000000485</v>
      </c>
      <c r="E44" s="59">
        <f>E45+E46+E47</f>
        <v>76377.599999999991</v>
      </c>
      <c r="F44" s="59">
        <v>76377.600000000006</v>
      </c>
      <c r="G44" s="59">
        <f>G45+G46+G47</f>
        <v>74674.600000000006</v>
      </c>
      <c r="H44" s="17">
        <f>C44+E44-F44</f>
        <v>-157.11000000002969</v>
      </c>
      <c r="I44" s="59">
        <f>I45+I46+I47</f>
        <v>8853.4300000000421</v>
      </c>
      <c r="J44" s="18">
        <v>33160</v>
      </c>
      <c r="K44" s="19">
        <f>F44-J44</f>
        <v>43217.600000000006</v>
      </c>
    </row>
    <row r="45" spans="1:14" s="21" customFormat="1" hidden="1" x14ac:dyDescent="0.25">
      <c r="A45" s="172" t="s">
        <v>16</v>
      </c>
      <c r="B45" s="180"/>
      <c r="C45" s="40"/>
      <c r="D45" s="40">
        <v>6779.6300000000483</v>
      </c>
      <c r="E45" s="41">
        <v>64821.599999999999</v>
      </c>
      <c r="F45" s="41"/>
      <c r="G45" s="28">
        <v>62933.2</v>
      </c>
      <c r="H45" s="41"/>
      <c r="I45" s="29">
        <f>D45+E45-G45</f>
        <v>8668.0300000000425</v>
      </c>
      <c r="J45" s="42"/>
      <c r="K45" s="31"/>
    </row>
    <row r="46" spans="1:14" s="21" customFormat="1" hidden="1" x14ac:dyDescent="0.25">
      <c r="A46" s="172" t="s">
        <v>17</v>
      </c>
      <c r="B46" s="180"/>
      <c r="C46" s="40"/>
      <c r="D46" s="40">
        <v>0</v>
      </c>
      <c r="E46" s="44">
        <v>10443.6</v>
      </c>
      <c r="F46" s="44"/>
      <c r="G46" s="44">
        <v>10443.6</v>
      </c>
      <c r="H46" s="41"/>
      <c r="I46" s="29">
        <f>D46+E46-G46</f>
        <v>0</v>
      </c>
      <c r="J46" s="42"/>
      <c r="K46" s="31"/>
    </row>
    <row r="47" spans="1:14" s="33" customFormat="1" hidden="1" x14ac:dyDescent="0.25">
      <c r="A47" s="172" t="s">
        <v>22</v>
      </c>
      <c r="B47" s="180"/>
      <c r="C47" s="27"/>
      <c r="D47" s="27">
        <v>370.80000000000018</v>
      </c>
      <c r="E47" s="28">
        <v>1112.4000000000001</v>
      </c>
      <c r="F47" s="28"/>
      <c r="G47" s="28">
        <v>1297.8</v>
      </c>
      <c r="H47" s="28"/>
      <c r="I47" s="29">
        <f>D47+E47-G47</f>
        <v>185.40000000000032</v>
      </c>
      <c r="J47" s="30"/>
      <c r="K47" s="31"/>
      <c r="L47" s="32"/>
      <c r="M47" s="32"/>
      <c r="N47" s="32"/>
    </row>
    <row r="48" spans="1:14" s="21" customFormat="1" hidden="1" x14ac:dyDescent="0.25">
      <c r="A48" s="175" t="s">
        <v>27</v>
      </c>
      <c r="B48" s="176"/>
      <c r="C48" s="40"/>
      <c r="D48" s="41"/>
      <c r="E48" s="41"/>
      <c r="F48" s="41"/>
      <c r="G48" s="41"/>
      <c r="H48" s="41"/>
      <c r="I48" s="24"/>
      <c r="J48" s="42"/>
      <c r="K48" s="26"/>
    </row>
    <row r="49" spans="1:14" s="21" customFormat="1" x14ac:dyDescent="0.25">
      <c r="A49" s="175"/>
      <c r="B49" s="176"/>
      <c r="C49" s="40"/>
      <c r="D49" s="41"/>
      <c r="E49" s="41"/>
      <c r="F49" s="41"/>
      <c r="G49" s="41"/>
      <c r="H49" s="41"/>
      <c r="I49" s="24"/>
      <c r="J49" s="42"/>
      <c r="K49" s="26"/>
    </row>
    <row r="50" spans="1:14" s="21" customFormat="1" x14ac:dyDescent="0.25">
      <c r="A50" s="177" t="s">
        <v>28</v>
      </c>
      <c r="B50" s="178"/>
      <c r="C50" s="60">
        <v>178463</v>
      </c>
      <c r="D50" s="60">
        <v>-1500</v>
      </c>
      <c r="E50" s="60">
        <f>E51+E52+E53</f>
        <v>18000</v>
      </c>
      <c r="F50" s="60">
        <f>SUM(F51:F51:F52)</f>
        <v>2250</v>
      </c>
      <c r="G50" s="60">
        <f>G51+G52+G53</f>
        <v>18000</v>
      </c>
      <c r="H50" s="61">
        <f>C50+E50-F50</f>
        <v>194213</v>
      </c>
      <c r="I50" s="60">
        <f>I51+I52+I53</f>
        <v>-1500</v>
      </c>
      <c r="J50" s="18"/>
      <c r="K50" s="19"/>
    </row>
    <row r="51" spans="1:14" x14ac:dyDescent="0.25">
      <c r="A51" s="179" t="s">
        <v>29</v>
      </c>
      <c r="B51" s="174"/>
      <c r="C51" s="62"/>
      <c r="D51" s="62">
        <v>-1500</v>
      </c>
      <c r="E51" s="63">
        <v>18000</v>
      </c>
      <c r="F51" s="63"/>
      <c r="G51" s="64">
        <v>18000</v>
      </c>
      <c r="H51" s="64"/>
      <c r="I51" s="65">
        <f>D51+E51-G51</f>
        <v>-1500</v>
      </c>
      <c r="J51" s="66"/>
      <c r="K51" s="67"/>
    </row>
    <row r="52" spans="1:14" x14ac:dyDescent="0.25">
      <c r="A52" s="151" t="s">
        <v>30</v>
      </c>
      <c r="B52" s="152"/>
      <c r="C52" s="68"/>
      <c r="D52" s="44">
        <v>0</v>
      </c>
      <c r="E52" s="63"/>
      <c r="F52" s="63">
        <v>2250</v>
      </c>
      <c r="G52" s="64"/>
      <c r="H52" s="64"/>
      <c r="I52" s="65">
        <f>D52+E52-G52</f>
        <v>0</v>
      </c>
      <c r="J52" s="66"/>
      <c r="K52" s="67"/>
    </row>
    <row r="53" spans="1:14" hidden="1" x14ac:dyDescent="0.25">
      <c r="A53" s="151"/>
      <c r="B53" s="152"/>
      <c r="C53" s="68"/>
      <c r="D53" s="44">
        <v>0</v>
      </c>
      <c r="E53" s="63"/>
      <c r="F53" s="63"/>
      <c r="G53" s="64"/>
      <c r="H53" s="64"/>
      <c r="I53" s="65">
        <f>D53+E53-G53</f>
        <v>0</v>
      </c>
      <c r="J53" s="66"/>
      <c r="K53" s="67"/>
    </row>
    <row r="54" spans="1:14" hidden="1" x14ac:dyDescent="0.25">
      <c r="A54" s="151"/>
      <c r="B54" s="152"/>
      <c r="C54" s="62"/>
      <c r="D54" s="64"/>
      <c r="E54" s="63"/>
      <c r="F54" s="63"/>
      <c r="G54" s="64"/>
      <c r="H54" s="64"/>
      <c r="I54" s="65"/>
      <c r="J54" s="66"/>
      <c r="K54" s="67"/>
    </row>
    <row r="55" spans="1:14" ht="13.8" thickBot="1" x14ac:dyDescent="0.3">
      <c r="A55" s="151"/>
      <c r="B55" s="152"/>
      <c r="C55" s="69"/>
      <c r="D55" s="70"/>
      <c r="E55" s="71"/>
      <c r="F55" s="71"/>
      <c r="G55" s="70"/>
      <c r="H55" s="70"/>
      <c r="I55" s="72"/>
      <c r="J55" s="66"/>
      <c r="K55" s="67"/>
    </row>
    <row r="56" spans="1:14" ht="13.8" thickBot="1" x14ac:dyDescent="0.3">
      <c r="A56" s="170" t="s">
        <v>31</v>
      </c>
      <c r="B56" s="171"/>
      <c r="C56" s="73">
        <f>C32+C38+C26+C50+C44+C8+C14+C20</f>
        <v>-18301.279999999882</v>
      </c>
      <c r="D56" s="73">
        <f t="shared" ref="D56:K56" si="0">D32+D38+D26+D50+D44+D8+D14+D20</f>
        <v>87297.58000000022</v>
      </c>
      <c r="E56" s="73">
        <f t="shared" si="0"/>
        <v>1053365.69</v>
      </c>
      <c r="F56" s="73">
        <f t="shared" si="0"/>
        <v>887790.21</v>
      </c>
      <c r="G56" s="73">
        <f t="shared" si="0"/>
        <v>1030404.79</v>
      </c>
      <c r="H56" s="73">
        <f t="shared" si="0"/>
        <v>147274.20000000019</v>
      </c>
      <c r="I56" s="73">
        <f t="shared" si="0"/>
        <v>110258.48000000014</v>
      </c>
      <c r="J56" s="74">
        <f t="shared" si="0"/>
        <v>661344.46</v>
      </c>
      <c r="K56" s="74">
        <f t="shared" si="0"/>
        <v>224195.74999999994</v>
      </c>
    </row>
    <row r="57" spans="1:14" s="33" customFormat="1" ht="13.8" hidden="1" thickBot="1" x14ac:dyDescent="0.3">
      <c r="A57" s="172" t="s">
        <v>16</v>
      </c>
      <c r="B57" s="173"/>
      <c r="C57" s="75">
        <v>0</v>
      </c>
      <c r="D57" s="75">
        <f>D45+D40+D34+D28+D22+D15+D10</f>
        <v>84148.260000000213</v>
      </c>
      <c r="E57" s="75">
        <f>E45+E40+E34+E28+E22+E15+E10</f>
        <v>876569.2</v>
      </c>
      <c r="F57" s="75"/>
      <c r="G57" s="75">
        <f>G45+G40+G34+G28+G22+G15+G10</f>
        <v>851051.64</v>
      </c>
      <c r="H57" s="75">
        <f>H45+H40+H34+H28+H22+H15+H10</f>
        <v>0</v>
      </c>
      <c r="I57" s="75">
        <f>I45+I40+I34+I28+I22+I15+I10</f>
        <v>109665.82000000015</v>
      </c>
      <c r="J57" s="76"/>
      <c r="K57" s="76"/>
      <c r="L57" s="32"/>
      <c r="M57" s="32"/>
      <c r="N57" s="32"/>
    </row>
    <row r="58" spans="1:14" s="33" customFormat="1" ht="13.8" hidden="1" thickBot="1" x14ac:dyDescent="0.3">
      <c r="A58" s="172" t="s">
        <v>17</v>
      </c>
      <c r="B58" s="173"/>
      <c r="C58" s="44">
        <v>0</v>
      </c>
      <c r="D58" s="44">
        <f>D11+D16+D23+D29+D35+D41+D46</f>
        <v>-6.9999999999708962E-2</v>
      </c>
      <c r="E58" s="44">
        <f>E11+E16+E23+E29+E35+E41+E46</f>
        <v>143848.98000000001</v>
      </c>
      <c r="F58" s="44"/>
      <c r="G58" s="44">
        <f>G11+G16+G23+G29+G35+G41+G46</f>
        <v>143848.98000000001</v>
      </c>
      <c r="H58" s="44">
        <f>H29+H35+H41+H46</f>
        <v>0</v>
      </c>
      <c r="I58" s="44">
        <f>I11+I16+I23+I29+I35+I41+I46</f>
        <v>-6.9999999999708962E-2</v>
      </c>
      <c r="J58" s="45"/>
      <c r="K58" s="45"/>
      <c r="L58" s="32"/>
      <c r="M58" s="32"/>
      <c r="N58" s="32"/>
    </row>
    <row r="59" spans="1:14" s="33" customFormat="1" ht="13.8" hidden="1" thickBot="1" x14ac:dyDescent="0.3">
      <c r="A59" s="172" t="s">
        <v>22</v>
      </c>
      <c r="B59" s="174"/>
      <c r="C59" s="28">
        <v>0</v>
      </c>
      <c r="D59" s="28">
        <f>D12+D17+D24+D30+D36+D42+D47</f>
        <v>4649.3899999999994</v>
      </c>
      <c r="E59" s="28">
        <f>E12+E17+E24+E30+E36+E42+E47</f>
        <v>14947.509999999997</v>
      </c>
      <c r="F59" s="28"/>
      <c r="G59" s="28">
        <f>G12+G17+G24+G30+G36+G42+G47</f>
        <v>17504.170000000002</v>
      </c>
      <c r="H59" s="28">
        <f>H47+H42+H36+H30</f>
        <v>0</v>
      </c>
      <c r="I59" s="28">
        <f>I12+I17+I24+I30+I36+I42+I47</f>
        <v>2092.7299999999996</v>
      </c>
      <c r="J59" s="30"/>
      <c r="K59" s="30"/>
      <c r="L59" s="32"/>
      <c r="M59" s="32"/>
      <c r="N59" s="32"/>
    </row>
    <row r="60" spans="1:14" s="82" customFormat="1" ht="13.8" hidden="1" thickBot="1" x14ac:dyDescent="0.3">
      <c r="A60" s="161" t="s">
        <v>32</v>
      </c>
      <c r="B60" s="162"/>
      <c r="C60" s="77">
        <v>118276</v>
      </c>
      <c r="D60" s="78">
        <f>D52</f>
        <v>0</v>
      </c>
      <c r="E60" s="79">
        <f>E50</f>
        <v>18000</v>
      </c>
      <c r="F60" s="79"/>
      <c r="G60" s="79">
        <f>G50</f>
        <v>18000</v>
      </c>
      <c r="H60" s="77">
        <f>H50</f>
        <v>194213</v>
      </c>
      <c r="I60" s="78">
        <f>I50</f>
        <v>-1500</v>
      </c>
      <c r="J60" s="80"/>
      <c r="K60" s="81"/>
    </row>
    <row r="61" spans="1:14" s="82" customFormat="1" ht="15" thickBot="1" x14ac:dyDescent="0.35">
      <c r="A61" s="163" t="s">
        <v>33</v>
      </c>
      <c r="B61" s="164"/>
      <c r="C61" s="164"/>
      <c r="D61" s="164"/>
      <c r="E61" s="164"/>
      <c r="F61" s="164"/>
      <c r="G61" s="164"/>
      <c r="H61" s="164"/>
      <c r="I61" s="165"/>
      <c r="J61" s="83"/>
      <c r="K61" s="83"/>
    </row>
    <row r="62" spans="1:14" s="82" customFormat="1" x14ac:dyDescent="0.25">
      <c r="A62" s="166" t="s">
        <v>34</v>
      </c>
      <c r="B62" s="167"/>
      <c r="C62" s="75">
        <v>-7261.5599999999831</v>
      </c>
      <c r="D62" s="75">
        <v>75.840000000000146</v>
      </c>
      <c r="E62" s="75">
        <v>-68.53</v>
      </c>
      <c r="F62" s="75"/>
      <c r="G62" s="75"/>
      <c r="H62" s="84">
        <f t="shared" ref="H62:H67" si="1">C62+E62-F62</f>
        <v>-7330.0899999999829</v>
      </c>
      <c r="I62" s="85">
        <f t="shared" ref="I62:I67" si="2">D62+E62-G62</f>
        <v>7.3100000000001444</v>
      </c>
      <c r="J62" s="86">
        <f>F62</f>
        <v>0</v>
      </c>
      <c r="K62" s="45">
        <f t="shared" ref="K62:K67" si="3">F62-J62</f>
        <v>0</v>
      </c>
    </row>
    <row r="63" spans="1:14" s="82" customFormat="1" x14ac:dyDescent="0.25">
      <c r="A63" s="168" t="s">
        <v>35</v>
      </c>
      <c r="B63" s="169"/>
      <c r="C63" s="44">
        <v>-11535.390000000014</v>
      </c>
      <c r="D63" s="44">
        <v>66.679999999999836</v>
      </c>
      <c r="E63" s="44"/>
      <c r="F63" s="44"/>
      <c r="G63" s="44"/>
      <c r="H63" s="44">
        <f t="shared" si="1"/>
        <v>-11535.390000000014</v>
      </c>
      <c r="I63" s="29">
        <f t="shared" si="2"/>
        <v>66.679999999999836</v>
      </c>
      <c r="J63" s="86">
        <f>F63</f>
        <v>0</v>
      </c>
      <c r="K63" s="45">
        <f t="shared" si="3"/>
        <v>0</v>
      </c>
    </row>
    <row r="64" spans="1:14" s="82" customFormat="1" hidden="1" x14ac:dyDescent="0.25">
      <c r="A64" s="168"/>
      <c r="B64" s="169"/>
      <c r="C64" s="44">
        <v>0</v>
      </c>
      <c r="D64" s="44">
        <v>0</v>
      </c>
      <c r="E64" s="44"/>
      <c r="F64" s="44"/>
      <c r="G64" s="44"/>
      <c r="H64" s="44">
        <f t="shared" si="1"/>
        <v>0</v>
      </c>
      <c r="I64" s="29">
        <f t="shared" si="2"/>
        <v>0</v>
      </c>
      <c r="J64" s="86"/>
      <c r="K64" s="45">
        <f t="shared" si="3"/>
        <v>0</v>
      </c>
    </row>
    <row r="65" spans="1:11" s="82" customFormat="1" x14ac:dyDescent="0.25">
      <c r="A65" s="145" t="s">
        <v>36</v>
      </c>
      <c r="B65" s="146"/>
      <c r="C65" s="44">
        <v>-47.82999999995809</v>
      </c>
      <c r="D65" s="44">
        <v>0</v>
      </c>
      <c r="E65" s="44"/>
      <c r="F65" s="44"/>
      <c r="G65" s="28"/>
      <c r="H65" s="44">
        <f t="shared" si="1"/>
        <v>-47.82999999995809</v>
      </c>
      <c r="I65" s="29">
        <f t="shared" si="2"/>
        <v>0</v>
      </c>
      <c r="J65" s="86">
        <f>F65</f>
        <v>0</v>
      </c>
      <c r="K65" s="45">
        <f t="shared" si="3"/>
        <v>0</v>
      </c>
    </row>
    <row r="66" spans="1:11" s="82" customFormat="1" x14ac:dyDescent="0.25">
      <c r="A66" s="145" t="s">
        <v>37</v>
      </c>
      <c r="B66" s="146"/>
      <c r="C66" s="44">
        <v>0</v>
      </c>
      <c r="D66" s="44">
        <v>56.2</v>
      </c>
      <c r="E66" s="44"/>
      <c r="F66" s="44"/>
      <c r="G66" s="28"/>
      <c r="H66" s="44">
        <f t="shared" si="1"/>
        <v>0</v>
      </c>
      <c r="I66" s="29">
        <f t="shared" si="2"/>
        <v>56.2</v>
      </c>
      <c r="J66" s="86">
        <f>F66</f>
        <v>0</v>
      </c>
      <c r="K66" s="45">
        <f t="shared" si="3"/>
        <v>0</v>
      </c>
    </row>
    <row r="67" spans="1:11" s="82" customFormat="1" ht="13.8" thickBot="1" x14ac:dyDescent="0.3">
      <c r="A67" s="147" t="s">
        <v>38</v>
      </c>
      <c r="B67" s="148"/>
      <c r="C67" s="87">
        <v>-0.49000000000523869</v>
      </c>
      <c r="D67" s="87">
        <v>0</v>
      </c>
      <c r="E67" s="87"/>
      <c r="F67" s="87"/>
      <c r="G67" s="88"/>
      <c r="H67" s="87">
        <f t="shared" si="1"/>
        <v>-0.49000000000523869</v>
      </c>
      <c r="I67" s="89">
        <f t="shared" si="2"/>
        <v>0</v>
      </c>
      <c r="J67" s="86">
        <v>81243.240000000005</v>
      </c>
      <c r="K67" s="45">
        <f t="shared" si="3"/>
        <v>-81243.240000000005</v>
      </c>
    </row>
    <row r="68" spans="1:11" x14ac:dyDescent="0.25">
      <c r="A68" s="149"/>
      <c r="B68" s="150"/>
      <c r="C68" s="90"/>
      <c r="D68" s="23"/>
      <c r="E68" s="36"/>
      <c r="F68" s="36"/>
      <c r="G68" s="36"/>
      <c r="H68" s="36"/>
      <c r="I68" s="91"/>
      <c r="J68" s="92"/>
      <c r="K68" s="93"/>
    </row>
    <row r="69" spans="1:11" ht="13.8" thickBot="1" x14ac:dyDescent="0.3">
      <c r="A69" s="151"/>
      <c r="B69" s="152"/>
      <c r="C69" s="69"/>
      <c r="D69" s="70"/>
      <c r="E69" s="70"/>
      <c r="F69" s="70"/>
      <c r="G69" s="70"/>
      <c r="H69" s="70"/>
      <c r="I69" s="72"/>
      <c r="J69" s="66"/>
      <c r="K69" s="67"/>
    </row>
    <row r="70" spans="1:11" ht="13.8" thickBot="1" x14ac:dyDescent="0.3">
      <c r="A70" s="153" t="s">
        <v>31</v>
      </c>
      <c r="B70" s="154"/>
      <c r="C70" s="94">
        <f>C62+C63+C65+C66+C67</f>
        <v>-18845.26999999996</v>
      </c>
      <c r="D70" s="94">
        <f t="shared" ref="D70:I70" si="4">D62+D63+D65+D66+D67</f>
        <v>198.71999999999997</v>
      </c>
      <c r="E70" s="94">
        <f t="shared" si="4"/>
        <v>-68.53</v>
      </c>
      <c r="F70" s="94">
        <f t="shared" si="4"/>
        <v>0</v>
      </c>
      <c r="G70" s="94">
        <f t="shared" si="4"/>
        <v>0</v>
      </c>
      <c r="H70" s="94">
        <f t="shared" si="4"/>
        <v>-18913.799999999959</v>
      </c>
      <c r="I70" s="94">
        <f t="shared" si="4"/>
        <v>130.19</v>
      </c>
      <c r="J70" s="95">
        <f>J62+J63+J65+J67</f>
        <v>81243.240000000005</v>
      </c>
      <c r="K70" s="95">
        <f>K62+K63+K65+K67</f>
        <v>-81243.240000000005</v>
      </c>
    </row>
    <row r="71" spans="1:11" x14ac:dyDescent="0.25">
      <c r="A71" s="155"/>
      <c r="B71" s="156"/>
      <c r="C71" s="156"/>
      <c r="D71" s="156"/>
      <c r="E71" s="156"/>
      <c r="F71" s="156"/>
      <c r="G71" s="156"/>
      <c r="H71" s="156"/>
      <c r="I71" s="157"/>
      <c r="J71" s="3"/>
      <c r="K71" s="3"/>
    </row>
    <row r="72" spans="1:11" ht="13.8" thickBot="1" x14ac:dyDescent="0.3">
      <c r="A72" s="158"/>
      <c r="B72" s="159"/>
      <c r="C72" s="159"/>
      <c r="D72" s="159"/>
      <c r="E72" s="159"/>
      <c r="F72" s="159"/>
      <c r="G72" s="159"/>
      <c r="H72" s="159"/>
      <c r="I72" s="160"/>
      <c r="J72" s="3"/>
      <c r="K72" s="3"/>
    </row>
    <row r="73" spans="1:11" ht="13.8" thickBot="1" x14ac:dyDescent="0.3">
      <c r="A73" s="124" t="s">
        <v>39</v>
      </c>
      <c r="B73" s="125"/>
      <c r="C73" s="94">
        <f>C56+C70</f>
        <v>-37146.549999999843</v>
      </c>
      <c r="D73" s="94">
        <f t="shared" ref="D73:K73" si="5">D56+D70</f>
        <v>87496.300000000221</v>
      </c>
      <c r="E73" s="94">
        <f t="shared" si="5"/>
        <v>1053297.1599999999</v>
      </c>
      <c r="F73" s="94">
        <f t="shared" si="5"/>
        <v>887790.21</v>
      </c>
      <c r="G73" s="94">
        <f t="shared" si="5"/>
        <v>1030404.79</v>
      </c>
      <c r="H73" s="17">
        <f>C73+E73-F73</f>
        <v>128360.40000000014</v>
      </c>
      <c r="I73" s="37">
        <f t="shared" si="5"/>
        <v>110388.67000000014</v>
      </c>
      <c r="J73" s="96">
        <f t="shared" si="5"/>
        <v>742587.7</v>
      </c>
      <c r="K73" s="96">
        <f t="shared" si="5"/>
        <v>142952.50999999995</v>
      </c>
    </row>
    <row r="74" spans="1:11" x14ac:dyDescent="0.25">
      <c r="A74" s="126"/>
      <c r="B74" s="127"/>
      <c r="C74" s="128"/>
      <c r="D74" s="128"/>
      <c r="E74" s="128"/>
      <c r="F74" s="128"/>
      <c r="G74" s="128"/>
      <c r="H74" s="128"/>
      <c r="I74" s="129"/>
      <c r="J74" s="3"/>
      <c r="K74" s="3"/>
    </row>
    <row r="75" spans="1:11" hidden="1" x14ac:dyDescent="0.25">
      <c r="A75" s="130"/>
      <c r="B75" s="131"/>
      <c r="C75" s="131"/>
      <c r="D75" s="131"/>
      <c r="E75" s="131"/>
      <c r="F75" s="131"/>
      <c r="G75" s="131"/>
      <c r="H75" s="131"/>
      <c r="I75" s="132"/>
      <c r="J75" s="3"/>
      <c r="K75" s="3"/>
    </row>
    <row r="76" spans="1:11" ht="13.8" hidden="1" thickBot="1" x14ac:dyDescent="0.3">
      <c r="A76" s="133"/>
      <c r="B76" s="134"/>
      <c r="C76" s="134"/>
      <c r="D76" s="134"/>
      <c r="E76" s="134"/>
      <c r="F76" s="134"/>
      <c r="G76" s="134"/>
      <c r="H76" s="134"/>
      <c r="I76" s="135"/>
      <c r="J76" s="3"/>
      <c r="K76" s="3"/>
    </row>
    <row r="77" spans="1:11" ht="13.8" hidden="1" thickBot="1" x14ac:dyDescent="0.3"/>
    <row r="78" spans="1:11" ht="14.4" hidden="1" x14ac:dyDescent="0.3">
      <c r="A78" s="136" t="s">
        <v>40</v>
      </c>
      <c r="B78" s="137"/>
      <c r="C78" s="137"/>
      <c r="D78" s="138"/>
      <c r="E78" s="138"/>
      <c r="F78" s="138"/>
      <c r="G78" s="99" t="s">
        <v>41</v>
      </c>
      <c r="H78" s="99" t="s">
        <v>42</v>
      </c>
      <c r="I78" s="100">
        <f>SUM(I79:I103)</f>
        <v>169234</v>
      </c>
      <c r="J78"/>
    </row>
    <row r="79" spans="1:11" ht="14.4" hidden="1" x14ac:dyDescent="0.25">
      <c r="A79" s="139" t="s">
        <v>43</v>
      </c>
      <c r="B79" s="140"/>
      <c r="C79" s="140"/>
      <c r="D79" s="141"/>
      <c r="E79" s="141"/>
      <c r="F79" s="141"/>
      <c r="G79" s="101" t="s">
        <v>44</v>
      </c>
      <c r="H79" s="102" t="s">
        <v>45</v>
      </c>
      <c r="I79" s="103">
        <v>2750</v>
      </c>
      <c r="J79" s="82"/>
    </row>
    <row r="80" spans="1:11" ht="14.4" hidden="1" x14ac:dyDescent="0.3">
      <c r="A80" s="142" t="s">
        <v>46</v>
      </c>
      <c r="B80" s="143"/>
      <c r="C80" s="143"/>
      <c r="D80" s="143"/>
      <c r="E80" s="143"/>
      <c r="F80" s="144"/>
      <c r="G80" s="104" t="s">
        <v>44</v>
      </c>
      <c r="H80" s="105" t="s">
        <v>47</v>
      </c>
      <c r="I80" s="106">
        <v>5264</v>
      </c>
      <c r="J80" s="82"/>
    </row>
    <row r="81" spans="1:10" s="1" customFormat="1" ht="14.4" hidden="1" x14ac:dyDescent="0.3">
      <c r="A81" s="142" t="s">
        <v>48</v>
      </c>
      <c r="B81" s="143"/>
      <c r="C81" s="143"/>
      <c r="D81" s="143"/>
      <c r="E81" s="143"/>
      <c r="F81" s="144"/>
      <c r="G81" s="104" t="s">
        <v>49</v>
      </c>
      <c r="H81" s="105" t="s">
        <v>45</v>
      </c>
      <c r="I81" s="106">
        <v>2750</v>
      </c>
      <c r="J81" s="82"/>
    </row>
    <row r="82" spans="1:10" s="1" customFormat="1" ht="14.4" hidden="1" x14ac:dyDescent="0.3">
      <c r="A82" s="117" t="s">
        <v>50</v>
      </c>
      <c r="B82" s="118"/>
      <c r="C82" s="118"/>
      <c r="D82" s="118"/>
      <c r="E82" s="118"/>
      <c r="F82" s="118"/>
      <c r="G82" s="104" t="s">
        <v>51</v>
      </c>
      <c r="H82" s="105" t="s">
        <v>52</v>
      </c>
      <c r="I82" s="106">
        <v>1320</v>
      </c>
      <c r="J82" s="82"/>
    </row>
    <row r="83" spans="1:10" s="1" customFormat="1" ht="14.4" hidden="1" x14ac:dyDescent="0.3">
      <c r="A83" s="119" t="s">
        <v>53</v>
      </c>
      <c r="B83" s="120"/>
      <c r="C83" s="120"/>
      <c r="D83" s="120"/>
      <c r="E83" s="120"/>
      <c r="F83" s="121"/>
      <c r="G83" s="104" t="s">
        <v>54</v>
      </c>
      <c r="H83" s="102" t="s">
        <v>55</v>
      </c>
      <c r="I83" s="106">
        <v>825</v>
      </c>
      <c r="J83" s="82"/>
    </row>
    <row r="84" spans="1:10" s="1" customFormat="1" ht="14.4" hidden="1" x14ac:dyDescent="0.3">
      <c r="A84" s="120" t="s">
        <v>56</v>
      </c>
      <c r="B84" s="120"/>
      <c r="C84" s="120"/>
      <c r="D84" s="120"/>
      <c r="E84" s="120"/>
      <c r="F84" s="121"/>
      <c r="G84" s="104" t="s">
        <v>54</v>
      </c>
      <c r="H84" s="102" t="s">
        <v>57</v>
      </c>
      <c r="I84" s="106">
        <v>82280</v>
      </c>
      <c r="J84" s="82"/>
    </row>
    <row r="85" spans="1:10" s="1" customFormat="1" ht="14.4" hidden="1" x14ac:dyDescent="0.3">
      <c r="A85" s="117" t="s">
        <v>50</v>
      </c>
      <c r="B85" s="118"/>
      <c r="C85" s="118"/>
      <c r="D85" s="118"/>
      <c r="E85" s="118"/>
      <c r="F85" s="118"/>
      <c r="G85" s="104" t="s">
        <v>54</v>
      </c>
      <c r="H85" s="107" t="s">
        <v>55</v>
      </c>
      <c r="I85" s="106">
        <v>330</v>
      </c>
      <c r="J85" s="82"/>
    </row>
    <row r="86" spans="1:10" s="1" customFormat="1" ht="14.4" hidden="1" x14ac:dyDescent="0.3">
      <c r="A86" s="122" t="s">
        <v>50</v>
      </c>
      <c r="B86" s="123"/>
      <c r="C86" s="123"/>
      <c r="D86" s="123"/>
      <c r="E86" s="123"/>
      <c r="F86" s="123"/>
      <c r="G86" s="104" t="s">
        <v>58</v>
      </c>
      <c r="H86" s="108" t="s">
        <v>55</v>
      </c>
      <c r="I86" s="106">
        <v>330</v>
      </c>
      <c r="J86" s="82"/>
    </row>
    <row r="87" spans="1:10" s="1" customFormat="1" ht="14.4" hidden="1" x14ac:dyDescent="0.25">
      <c r="A87" s="122" t="s">
        <v>50</v>
      </c>
      <c r="B87" s="123"/>
      <c r="C87" s="123"/>
      <c r="D87" s="123"/>
      <c r="E87" s="123"/>
      <c r="F87" s="123"/>
      <c r="G87" s="109" t="s">
        <v>59</v>
      </c>
      <c r="H87" s="110" t="s">
        <v>55</v>
      </c>
      <c r="I87" s="103">
        <v>330</v>
      </c>
      <c r="J87" s="82"/>
    </row>
    <row r="88" spans="1:10" s="1" customFormat="1" ht="27.75" hidden="1" customHeight="1" x14ac:dyDescent="0.25">
      <c r="A88" s="114" t="s">
        <v>60</v>
      </c>
      <c r="B88" s="115"/>
      <c r="C88" s="115"/>
      <c r="D88" s="116"/>
      <c r="E88" s="116"/>
      <c r="F88" s="116"/>
      <c r="G88" s="109" t="s">
        <v>59</v>
      </c>
      <c r="H88" s="108" t="s">
        <v>61</v>
      </c>
      <c r="I88" s="103">
        <v>4800</v>
      </c>
      <c r="J88" s="82"/>
    </row>
    <row r="89" spans="1:10" s="1" customFormat="1" ht="14.4" hidden="1" x14ac:dyDescent="0.3">
      <c r="A89" s="115" t="s">
        <v>50</v>
      </c>
      <c r="B89" s="115"/>
      <c r="C89" s="115"/>
      <c r="D89" s="116"/>
      <c r="E89" s="116"/>
      <c r="F89" s="116"/>
      <c r="G89" s="104" t="s">
        <v>62</v>
      </c>
      <c r="H89" s="108" t="s">
        <v>55</v>
      </c>
      <c r="I89" s="106">
        <v>330</v>
      </c>
      <c r="J89" s="82"/>
    </row>
    <row r="90" spans="1:10" s="1" customFormat="1" ht="27.75" hidden="1" customHeight="1" x14ac:dyDescent="0.3">
      <c r="A90" s="115" t="s">
        <v>63</v>
      </c>
      <c r="B90" s="115"/>
      <c r="C90" s="115"/>
      <c r="D90" s="116"/>
      <c r="E90" s="116"/>
      <c r="F90" s="116"/>
      <c r="G90" s="104" t="s">
        <v>62</v>
      </c>
      <c r="H90" s="108">
        <v>5.25</v>
      </c>
      <c r="I90" s="106">
        <v>4980</v>
      </c>
      <c r="J90" s="82"/>
    </row>
    <row r="91" spans="1:10" s="1" customFormat="1" ht="14.4" hidden="1" x14ac:dyDescent="0.3">
      <c r="A91" s="115" t="s">
        <v>64</v>
      </c>
      <c r="B91" s="115"/>
      <c r="C91" s="115"/>
      <c r="D91" s="116"/>
      <c r="E91" s="116"/>
      <c r="F91" s="116"/>
      <c r="G91" s="104" t="s">
        <v>62</v>
      </c>
      <c r="H91" s="108" t="s">
        <v>55</v>
      </c>
      <c r="I91" s="106">
        <v>5108</v>
      </c>
      <c r="J91" s="82"/>
    </row>
    <row r="92" spans="1:10" s="1" customFormat="1" ht="14.4" hidden="1" x14ac:dyDescent="0.3">
      <c r="A92" s="115" t="s">
        <v>65</v>
      </c>
      <c r="B92" s="115"/>
      <c r="C92" s="115"/>
      <c r="D92" s="116"/>
      <c r="E92" s="116"/>
      <c r="F92" s="116"/>
      <c r="G92" s="104" t="s">
        <v>66</v>
      </c>
      <c r="H92" s="108" t="s">
        <v>55</v>
      </c>
      <c r="I92" s="106">
        <v>330</v>
      </c>
      <c r="J92" s="82"/>
    </row>
    <row r="93" spans="1:10" s="1" customFormat="1" ht="14.4" hidden="1" x14ac:dyDescent="0.3">
      <c r="A93" s="114" t="s">
        <v>67</v>
      </c>
      <c r="B93" s="115"/>
      <c r="C93" s="115"/>
      <c r="D93" s="116"/>
      <c r="E93" s="116"/>
      <c r="F93" s="116"/>
      <c r="G93" s="104" t="s">
        <v>66</v>
      </c>
      <c r="H93" s="111" t="s">
        <v>68</v>
      </c>
      <c r="I93" s="106">
        <v>4016</v>
      </c>
      <c r="J93" s="82"/>
    </row>
    <row r="94" spans="1:10" s="1" customFormat="1" ht="14.4" hidden="1" x14ac:dyDescent="0.3">
      <c r="A94" s="114" t="s">
        <v>69</v>
      </c>
      <c r="B94" s="115"/>
      <c r="C94" s="115"/>
      <c r="D94" s="116"/>
      <c r="E94" s="116"/>
      <c r="F94" s="116"/>
      <c r="G94" s="112" t="s">
        <v>66</v>
      </c>
      <c r="H94" s="111" t="s">
        <v>55</v>
      </c>
      <c r="I94" s="106">
        <v>1040</v>
      </c>
      <c r="J94" s="82"/>
    </row>
    <row r="95" spans="1:10" s="1" customFormat="1" ht="14.4" hidden="1" x14ac:dyDescent="0.3">
      <c r="A95" s="114" t="s">
        <v>70</v>
      </c>
      <c r="B95" s="115"/>
      <c r="C95" s="115"/>
      <c r="D95" s="116"/>
      <c r="E95" s="116"/>
      <c r="F95" s="116"/>
      <c r="G95" s="104" t="s">
        <v>71</v>
      </c>
      <c r="H95" s="108" t="s">
        <v>55</v>
      </c>
      <c r="I95" s="106">
        <v>1650</v>
      </c>
      <c r="J95" s="82"/>
    </row>
    <row r="96" spans="1:10" s="1" customFormat="1" ht="14.4" hidden="1" x14ac:dyDescent="0.3">
      <c r="A96" s="114" t="s">
        <v>72</v>
      </c>
      <c r="B96" s="115"/>
      <c r="C96" s="115"/>
      <c r="D96" s="116"/>
      <c r="E96" s="116"/>
      <c r="F96" s="116"/>
      <c r="G96" s="104" t="s">
        <v>71</v>
      </c>
      <c r="H96" s="111" t="s">
        <v>55</v>
      </c>
      <c r="I96" s="106">
        <v>330</v>
      </c>
      <c r="J96" s="82"/>
    </row>
    <row r="97" spans="1:11" ht="14.4" hidden="1" x14ac:dyDescent="0.3">
      <c r="A97" s="114" t="s">
        <v>72</v>
      </c>
      <c r="B97" s="115"/>
      <c r="C97" s="115"/>
      <c r="D97" s="116"/>
      <c r="E97" s="116"/>
      <c r="F97" s="116"/>
      <c r="G97" s="104" t="s">
        <v>73</v>
      </c>
      <c r="H97" s="111" t="s">
        <v>55</v>
      </c>
      <c r="I97" s="106">
        <v>330</v>
      </c>
      <c r="J97" s="113"/>
      <c r="K97" s="1"/>
    </row>
    <row r="98" spans="1:11" ht="14.4" hidden="1" x14ac:dyDescent="0.3">
      <c r="A98" s="114" t="s">
        <v>48</v>
      </c>
      <c r="B98" s="115"/>
      <c r="C98" s="115"/>
      <c r="D98" s="116"/>
      <c r="E98" s="116"/>
      <c r="F98" s="116"/>
      <c r="G98" s="104" t="s">
        <v>74</v>
      </c>
      <c r="H98" s="111" t="s">
        <v>75</v>
      </c>
      <c r="I98" s="106">
        <v>4125</v>
      </c>
      <c r="J98" s="113"/>
      <c r="K98" s="1"/>
    </row>
    <row r="99" spans="1:11" ht="14.4" hidden="1" x14ac:dyDescent="0.3">
      <c r="A99" s="114" t="s">
        <v>76</v>
      </c>
      <c r="B99" s="115"/>
      <c r="C99" s="115"/>
      <c r="D99" s="116"/>
      <c r="E99" s="116"/>
      <c r="F99" s="116"/>
      <c r="G99" s="104" t="s">
        <v>74</v>
      </c>
      <c r="H99" s="111" t="s">
        <v>77</v>
      </c>
      <c r="I99" s="106">
        <v>5500</v>
      </c>
      <c r="J99" s="113"/>
      <c r="K99" s="1"/>
    </row>
    <row r="100" spans="1:11" ht="14.4" hidden="1" x14ac:dyDescent="0.3">
      <c r="A100" s="114" t="s">
        <v>78</v>
      </c>
      <c r="B100" s="115"/>
      <c r="C100" s="115"/>
      <c r="D100" s="116"/>
      <c r="E100" s="116"/>
      <c r="F100" s="116"/>
      <c r="G100" s="104" t="s">
        <v>74</v>
      </c>
      <c r="H100" s="111" t="s">
        <v>79</v>
      </c>
      <c r="I100" s="106">
        <v>2943</v>
      </c>
      <c r="J100" s="113"/>
      <c r="K100" s="1"/>
    </row>
    <row r="101" spans="1:11" ht="14.4" hidden="1" x14ac:dyDescent="0.3">
      <c r="A101" s="114" t="s">
        <v>72</v>
      </c>
      <c r="B101" s="115"/>
      <c r="C101" s="115"/>
      <c r="D101" s="116"/>
      <c r="E101" s="116"/>
      <c r="F101" s="116"/>
      <c r="G101" s="104" t="s">
        <v>74</v>
      </c>
      <c r="H101" s="111" t="s">
        <v>55</v>
      </c>
      <c r="I101" s="106">
        <v>330</v>
      </c>
    </row>
    <row r="102" spans="1:11" ht="14.4" hidden="1" x14ac:dyDescent="0.3">
      <c r="A102" s="114" t="s">
        <v>80</v>
      </c>
      <c r="B102" s="115"/>
      <c r="C102" s="115"/>
      <c r="D102" s="116"/>
      <c r="E102" s="116"/>
      <c r="F102" s="116"/>
      <c r="G102" s="104" t="s">
        <v>74</v>
      </c>
      <c r="H102" s="111" t="s">
        <v>81</v>
      </c>
      <c r="I102" s="106">
        <v>37243</v>
      </c>
    </row>
    <row r="103" spans="1:11" ht="14.4" hidden="1" x14ac:dyDescent="0.3">
      <c r="A103" s="114"/>
      <c r="B103" s="115"/>
      <c r="C103" s="115"/>
      <c r="D103" s="116"/>
      <c r="E103" s="116"/>
      <c r="F103" s="116"/>
      <c r="G103" s="104"/>
      <c r="H103" s="111"/>
      <c r="I103" s="106"/>
    </row>
  </sheetData>
  <mergeCells count="94">
    <mergeCell ref="A14:B14"/>
    <mergeCell ref="A3:I3"/>
    <mergeCell ref="A4:I4"/>
    <mergeCell ref="A5:B5"/>
    <mergeCell ref="A6:B6"/>
    <mergeCell ref="A7:I7"/>
    <mergeCell ref="A8:B8"/>
    <mergeCell ref="A9:B9"/>
    <mergeCell ref="A10:B10"/>
    <mergeCell ref="A11:B11"/>
    <mergeCell ref="A12:B12"/>
    <mergeCell ref="A13:B13"/>
    <mergeCell ref="A29:B29"/>
    <mergeCell ref="A17:B17"/>
    <mergeCell ref="A18:C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I61"/>
    <mergeCell ref="A62:B62"/>
    <mergeCell ref="A63:B63"/>
    <mergeCell ref="A64:B64"/>
    <mergeCell ref="A81:F81"/>
    <mergeCell ref="A66:B66"/>
    <mergeCell ref="A67:B67"/>
    <mergeCell ref="A68:B68"/>
    <mergeCell ref="A69:B69"/>
    <mergeCell ref="A70:B70"/>
    <mergeCell ref="A71:I72"/>
    <mergeCell ref="A73:B73"/>
    <mergeCell ref="A74:I76"/>
    <mergeCell ref="A78:F78"/>
    <mergeCell ref="A79:F79"/>
    <mergeCell ref="A80:F80"/>
    <mergeCell ref="A93:F93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100:F100"/>
    <mergeCell ref="A101:F101"/>
    <mergeCell ref="A102:F102"/>
    <mergeCell ref="A103:F103"/>
    <mergeCell ref="A94:F94"/>
    <mergeCell ref="A95:F95"/>
    <mergeCell ref="A96:F96"/>
    <mergeCell ref="A97:F97"/>
    <mergeCell ref="A98:F98"/>
    <mergeCell ref="A99:F99"/>
  </mergeCells>
  <pageMargins left="0.27559055118110237" right="0.23622047244094491" top="0.74803149606299213" bottom="0.74803149606299213" header="0.31496062992125984" footer="0.31496062992125984"/>
  <pageSetup paperSize="9" scale="10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2024-03-29T09:41:32Z</dcterms:created>
  <dcterms:modified xsi:type="dcterms:W3CDTF">2024-03-29T09:46:27Z</dcterms:modified>
</cp:coreProperties>
</file>