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48" windowWidth="22308" windowHeight="9000"/>
  </bookViews>
  <sheets>
    <sheet name="2023" sheetId="1" r:id="rId1"/>
  </sheets>
  <calcPr calcId="144525"/>
</workbook>
</file>

<file path=xl/calcChain.xml><?xml version="1.0" encoding="utf-8"?>
<calcChain xmlns="http://schemas.openxmlformats.org/spreadsheetml/2006/main">
  <c r="H58" i="1" l="1"/>
  <c r="G58" i="1"/>
  <c r="F58" i="1"/>
  <c r="E58" i="1"/>
  <c r="D58" i="1"/>
  <c r="C58" i="1"/>
  <c r="I56" i="1"/>
  <c r="H56" i="1"/>
  <c r="I55" i="1"/>
  <c r="H55" i="1"/>
  <c r="I54" i="1"/>
  <c r="H54" i="1"/>
  <c r="I53" i="1"/>
  <c r="I58" i="1" s="1"/>
  <c r="H53" i="1"/>
  <c r="G51" i="1"/>
  <c r="F51" i="1"/>
  <c r="E51" i="1"/>
  <c r="D51" i="1"/>
  <c r="C51" i="1"/>
  <c r="I50" i="1"/>
  <c r="I51" i="1" s="1"/>
  <c r="H50" i="1"/>
  <c r="H51" i="1" s="1"/>
  <c r="P48" i="1"/>
  <c r="O48" i="1"/>
  <c r="N48" i="1"/>
  <c r="M48" i="1"/>
  <c r="L48" i="1"/>
  <c r="K48" i="1"/>
  <c r="J48" i="1"/>
  <c r="F48" i="1"/>
  <c r="D48" i="1"/>
  <c r="D59" i="1" s="1"/>
  <c r="D63" i="1" s="1"/>
  <c r="C48" i="1"/>
  <c r="C59" i="1" s="1"/>
  <c r="C63" i="1" s="1"/>
  <c r="O44" i="1"/>
  <c r="H44" i="1"/>
  <c r="G44" i="1"/>
  <c r="I44" i="1" s="1"/>
  <c r="I42" i="1"/>
  <c r="I41" i="1"/>
  <c r="I40" i="1"/>
  <c r="I39" i="1"/>
  <c r="G38" i="1"/>
  <c r="E38" i="1"/>
  <c r="H38" i="1" s="1"/>
  <c r="I36" i="1"/>
  <c r="I35" i="1"/>
  <c r="I34" i="1"/>
  <c r="I33" i="1"/>
  <c r="G32" i="1"/>
  <c r="E32" i="1"/>
  <c r="H32" i="1" s="1"/>
  <c r="I30" i="1"/>
  <c r="I29" i="1"/>
  <c r="I28" i="1"/>
  <c r="I27" i="1"/>
  <c r="G26" i="1"/>
  <c r="E26" i="1"/>
  <c r="H26" i="1" s="1"/>
  <c r="I24" i="1"/>
  <c r="I23" i="1"/>
  <c r="I22" i="1"/>
  <c r="I21" i="1"/>
  <c r="G20" i="1"/>
  <c r="E20" i="1"/>
  <c r="H20" i="1" s="1"/>
  <c r="I18" i="1"/>
  <c r="I17" i="1"/>
  <c r="I16" i="1"/>
  <c r="I15" i="1"/>
  <c r="G14" i="1"/>
  <c r="E14" i="1"/>
  <c r="H14" i="1" s="1"/>
  <c r="I12" i="1"/>
  <c r="I11" i="1"/>
  <c r="I10" i="1"/>
  <c r="I9" i="1"/>
  <c r="G8" i="1"/>
  <c r="E8" i="1"/>
  <c r="E48" i="1" s="1"/>
  <c r="E59" i="1" s="1"/>
  <c r="E63" i="1" s="1"/>
  <c r="G48" i="1" l="1"/>
  <c r="G59" i="1" s="1"/>
  <c r="G63" i="1" s="1"/>
  <c r="F59" i="1"/>
  <c r="F63" i="1" s="1"/>
  <c r="I8" i="1"/>
  <c r="I14" i="1"/>
  <c r="I20" i="1"/>
  <c r="I26" i="1"/>
  <c r="I32" i="1"/>
  <c r="I38" i="1"/>
  <c r="H8" i="1"/>
  <c r="H48" i="1" s="1"/>
  <c r="H59" i="1" s="1"/>
  <c r="H63" i="1" s="1"/>
  <c r="I48" i="1" l="1"/>
  <c r="I59" i="1" s="1"/>
  <c r="I63" i="1" s="1"/>
</calcChain>
</file>

<file path=xl/comments1.xml><?xml version="1.0" encoding="utf-8"?>
<comments xmlns="http://schemas.openxmlformats.org/spreadsheetml/2006/main">
  <authors>
    <author>Автор</author>
  </authors>
  <commentList>
    <comment ref="C20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почему остаток по управлению?</t>
        </r>
      </text>
    </comment>
  </commentList>
</comments>
</file>

<file path=xl/sharedStrings.xml><?xml version="1.0" encoding="utf-8"?>
<sst xmlns="http://schemas.openxmlformats.org/spreadsheetml/2006/main" count="54" uniqueCount="32">
  <si>
    <t>УТВЕРЖДАЮ</t>
  </si>
  <si>
    <t>Директор ООО УК "Эталон" _____________________Э.В. Цыганова</t>
  </si>
  <si>
    <t>за период 01.01.2023-31.12.2023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</si>
  <si>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</si>
  <si>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</si>
  <si>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</si>
  <si>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</si>
  <si>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</si>
  <si>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</si>
  <si>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</si>
  <si>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</si>
  <si>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- 1460,4  кв.м.</t>
  </si>
  <si>
    <t>Содержание</t>
  </si>
  <si>
    <t>в т.ч. Население</t>
  </si>
  <si>
    <t>Администрация</t>
  </si>
  <si>
    <t>Журавлев</t>
  </si>
  <si>
    <t>Макеева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</si>
  <si>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</si>
  <si>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</si>
  <si>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</si>
  <si>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</si>
  <si>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</si>
  <si>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</si>
  <si>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</si>
  <si>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</si>
  <si>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 xml:space="preserve">Водоснабжение </t>
  </si>
  <si>
    <t>водоотведение</t>
  </si>
  <si>
    <t>Теплоснабжение</t>
  </si>
  <si>
    <t>Обращние с ТКО</t>
  </si>
  <si>
    <t>ВСЕГО по ЖКУ</t>
  </si>
  <si>
    <t>ВСЕГО по дому</t>
  </si>
  <si>
    <t>Информация о состоянии лицевого счета  д.№ 19 по ул. Советской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</si>
</sst>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\-??_р_.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0" xfId="1" applyFont="1" applyAlignment="1">
      <alignment horizontal="right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3" fontId="10" fillId="0" borderId="11" xfId="1" applyNumberFormat="1" applyFont="1" applyBorder="1" applyAlignment="1">
      <alignment horizontal="center"/>
    </xf>
    <xf numFmtId="3" fontId="10" fillId="0" borderId="10" xfId="1" applyNumberFormat="1" applyFont="1" applyBorder="1" applyAlignment="1">
      <alignment horizontal="center"/>
    </xf>
    <xf numFmtId="1" fontId="10" fillId="0" borderId="11" xfId="1" applyNumberFormat="1" applyFont="1" applyBorder="1" applyAlignment="1">
      <alignment horizontal="center"/>
    </xf>
    <xf numFmtId="3" fontId="10" fillId="2" borderId="11" xfId="1" applyNumberFormat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 wrapText="1"/>
    </xf>
    <xf numFmtId="3" fontId="0" fillId="0" borderId="0" xfId="0" applyNumberFormat="1"/>
    <xf numFmtId="3" fontId="10" fillId="3" borderId="14" xfId="1" applyNumberFormat="1" applyFont="1" applyFill="1" applyBorder="1" applyAlignment="1">
      <alignment horizontal="center"/>
    </xf>
    <xf numFmtId="164" fontId="10" fillId="3" borderId="15" xfId="1" applyNumberFormat="1" applyFont="1" applyFill="1" applyBorder="1" applyAlignment="1">
      <alignment horizontal="center"/>
    </xf>
    <xf numFmtId="1" fontId="10" fillId="3" borderId="16" xfId="1" applyNumberFormat="1" applyFont="1" applyFill="1" applyBorder="1" applyAlignment="1">
      <alignment horizontal="center"/>
    </xf>
    <xf numFmtId="3" fontId="10" fillId="3" borderId="16" xfId="1" applyNumberFormat="1" applyFont="1" applyFill="1" applyBorder="1" applyAlignment="1">
      <alignment horizontal="center"/>
    </xf>
    <xf numFmtId="3" fontId="10" fillId="3" borderId="15" xfId="1" applyNumberFormat="1" applyFont="1" applyFill="1" applyBorder="1" applyAlignment="1">
      <alignment horizontal="center"/>
    </xf>
    <xf numFmtId="3" fontId="10" fillId="3" borderId="19" xfId="1" applyNumberFormat="1" applyFont="1" applyFill="1" applyBorder="1" applyAlignment="1">
      <alignment horizontal="center"/>
    </xf>
    <xf numFmtId="3" fontId="10" fillId="3" borderId="20" xfId="1" applyNumberFormat="1" applyFont="1" applyFill="1" applyBorder="1" applyAlignment="1">
      <alignment horizontal="center"/>
    </xf>
    <xf numFmtId="1" fontId="10" fillId="3" borderId="21" xfId="1" applyNumberFormat="1" applyFont="1" applyFill="1" applyBorder="1" applyAlignment="1">
      <alignment horizontal="center"/>
    </xf>
    <xf numFmtId="3" fontId="10" fillId="3" borderId="22" xfId="1" applyNumberFormat="1" applyFont="1" applyFill="1" applyBorder="1" applyAlignment="1">
      <alignment horizontal="center"/>
    </xf>
    <xf numFmtId="3" fontId="10" fillId="3" borderId="23" xfId="1" applyNumberFormat="1" applyFont="1" applyFill="1" applyBorder="1" applyAlignment="1">
      <alignment horizontal="center"/>
    </xf>
    <xf numFmtId="3" fontId="10" fillId="3" borderId="26" xfId="1" applyNumberFormat="1" applyFont="1" applyFill="1" applyBorder="1" applyAlignment="1">
      <alignment horizontal="center"/>
    </xf>
    <xf numFmtId="3" fontId="10" fillId="3" borderId="27" xfId="1" applyNumberFormat="1" applyFont="1" applyFill="1" applyBorder="1" applyAlignment="1">
      <alignment horizontal="center"/>
    </xf>
    <xf numFmtId="1" fontId="10" fillId="3" borderId="28" xfId="1" applyNumberFormat="1" applyFont="1" applyFill="1" applyBorder="1" applyAlignment="1">
      <alignment horizontal="center"/>
    </xf>
    <xf numFmtId="3" fontId="10" fillId="3" borderId="29" xfId="1" applyNumberFormat="1" applyFont="1" applyFill="1" applyBorder="1" applyAlignment="1">
      <alignment horizontal="center"/>
    </xf>
    <xf numFmtId="3" fontId="10" fillId="3" borderId="30" xfId="1" applyNumberFormat="1" applyFont="1" applyFill="1" applyBorder="1" applyAlignment="1">
      <alignment horizontal="center"/>
    </xf>
    <xf numFmtId="3" fontId="10" fillId="0" borderId="21" xfId="1" applyNumberFormat="1" applyFont="1" applyBorder="1" applyAlignment="1">
      <alignment horizontal="center"/>
    </xf>
    <xf numFmtId="3" fontId="10" fillId="0" borderId="20" xfId="1" applyNumberFormat="1" applyFont="1" applyBorder="1" applyAlignment="1">
      <alignment horizontal="center"/>
    </xf>
    <xf numFmtId="1" fontId="10" fillId="0" borderId="21" xfId="1" applyNumberFormat="1" applyFont="1" applyBorder="1" applyAlignment="1">
      <alignment horizontal="center"/>
    </xf>
    <xf numFmtId="3" fontId="10" fillId="0" borderId="35" xfId="1" applyNumberFormat="1" applyFont="1" applyBorder="1" applyAlignment="1">
      <alignment horizontal="center"/>
    </xf>
    <xf numFmtId="1" fontId="10" fillId="0" borderId="35" xfId="1" applyNumberFormat="1" applyFont="1" applyBorder="1" applyAlignment="1">
      <alignment horizontal="center"/>
    </xf>
    <xf numFmtId="0" fontId="10" fillId="0" borderId="0" xfId="1" applyFont="1"/>
    <xf numFmtId="0" fontId="10" fillId="0" borderId="0" xfId="1" applyFont="1" applyFill="1" applyBorder="1"/>
    <xf numFmtId="1" fontId="10" fillId="3" borderId="14" xfId="1" applyNumberFormat="1" applyFont="1" applyFill="1" applyBorder="1" applyAlignment="1">
      <alignment horizontal="center"/>
    </xf>
    <xf numFmtId="164" fontId="10" fillId="3" borderId="16" xfId="1" applyNumberFormat="1" applyFont="1" applyFill="1" applyBorder="1" applyAlignment="1">
      <alignment horizontal="center"/>
    </xf>
    <xf numFmtId="3" fontId="10" fillId="3" borderId="21" xfId="1" applyNumberFormat="1" applyFont="1" applyFill="1" applyBorder="1" applyAlignment="1">
      <alignment horizontal="center"/>
    </xf>
    <xf numFmtId="1" fontId="10" fillId="3" borderId="19" xfId="1" applyNumberFormat="1" applyFont="1" applyFill="1" applyBorder="1" applyAlignment="1">
      <alignment horizontal="center"/>
    </xf>
    <xf numFmtId="3" fontId="10" fillId="3" borderId="28" xfId="1" applyNumberFormat="1" applyFont="1" applyFill="1" applyBorder="1" applyAlignment="1">
      <alignment horizontal="center"/>
    </xf>
    <xf numFmtId="1" fontId="10" fillId="3" borderId="26" xfId="1" applyNumberFormat="1" applyFont="1" applyFill="1" applyBorder="1" applyAlignment="1">
      <alignment horizontal="center"/>
    </xf>
    <xf numFmtId="3" fontId="6" fillId="0" borderId="21" xfId="1" applyNumberFormat="1" applyFont="1" applyBorder="1" applyAlignment="1">
      <alignment horizontal="center"/>
    </xf>
    <xf numFmtId="3" fontId="6" fillId="0" borderId="20" xfId="1" applyNumberFormat="1" applyFont="1" applyBorder="1" applyAlignment="1">
      <alignment horizontal="center"/>
    </xf>
    <xf numFmtId="1" fontId="6" fillId="0" borderId="21" xfId="1" applyNumberFormat="1" applyFont="1" applyBorder="1" applyAlignment="1">
      <alignment horizontal="center"/>
    </xf>
    <xf numFmtId="3" fontId="10" fillId="2" borderId="35" xfId="1" applyNumberFormat="1" applyFont="1" applyFill="1" applyBorder="1" applyAlignment="1">
      <alignment horizontal="center"/>
    </xf>
    <xf numFmtId="0" fontId="1" fillId="0" borderId="0" xfId="1" applyFill="1" applyBorder="1"/>
    <xf numFmtId="3" fontId="10" fillId="3" borderId="38" xfId="1" applyNumberFormat="1" applyFont="1" applyFill="1" applyBorder="1" applyAlignment="1">
      <alignment horizontal="center"/>
    </xf>
    <xf numFmtId="3" fontId="10" fillId="3" borderId="39" xfId="1" applyNumberFormat="1" applyFont="1" applyFill="1" applyBorder="1" applyAlignment="1">
      <alignment horizontal="center"/>
    </xf>
    <xf numFmtId="1" fontId="10" fillId="3" borderId="40" xfId="1" applyNumberFormat="1" applyFont="1" applyFill="1" applyBorder="1" applyAlignment="1">
      <alignment horizontal="center"/>
    </xf>
    <xf numFmtId="1" fontId="10" fillId="3" borderId="22" xfId="1" applyNumberFormat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/>
    </xf>
    <xf numFmtId="1" fontId="10" fillId="3" borderId="42" xfId="1" applyNumberFormat="1" applyFont="1" applyFill="1" applyBorder="1" applyAlignment="1">
      <alignment horizontal="center"/>
    </xf>
    <xf numFmtId="1" fontId="10" fillId="3" borderId="29" xfId="1" applyNumberFormat="1" applyFont="1" applyFill="1" applyBorder="1" applyAlignment="1">
      <alignment horizontal="center"/>
    </xf>
    <xf numFmtId="0" fontId="0" fillId="0" borderId="0" xfId="0" applyFill="1" applyBorder="1"/>
    <xf numFmtId="3" fontId="10" fillId="0" borderId="22" xfId="1" applyNumberFormat="1" applyFont="1" applyBorder="1" applyAlignment="1">
      <alignment horizontal="center"/>
    </xf>
    <xf numFmtId="0" fontId="10" fillId="0" borderId="17" xfId="1" applyFont="1" applyBorder="1" applyAlignment="1">
      <alignment horizontal="left"/>
    </xf>
    <xf numFmtId="0" fontId="10" fillId="0" borderId="18" xfId="1" applyFont="1" applyBorder="1" applyAlignment="1">
      <alignment horizontal="left"/>
    </xf>
    <xf numFmtId="1" fontId="10" fillId="0" borderId="22" xfId="1" applyNumberFormat="1" applyFont="1" applyBorder="1" applyAlignment="1">
      <alignment horizontal="center"/>
    </xf>
    <xf numFmtId="3" fontId="6" fillId="0" borderId="35" xfId="1" applyNumberFormat="1" applyFont="1" applyBorder="1" applyAlignment="1">
      <alignment horizontal="center"/>
    </xf>
    <xf numFmtId="3" fontId="6" fillId="0" borderId="37" xfId="1" applyNumberFormat="1" applyFont="1" applyBorder="1" applyAlignment="1">
      <alignment horizontal="center"/>
    </xf>
    <xf numFmtId="1" fontId="6" fillId="0" borderId="35" xfId="1" applyNumberFormat="1" applyFont="1" applyBorder="1" applyAlignment="1">
      <alignment horizontal="center"/>
    </xf>
    <xf numFmtId="3" fontId="3" fillId="4" borderId="45" xfId="1" applyNumberFormat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3" fontId="3" fillId="2" borderId="5" xfId="1" applyNumberFormat="1" applyFont="1" applyFill="1" applyBorder="1" applyAlignment="1">
      <alignment horizontal="center"/>
    </xf>
    <xf numFmtId="3" fontId="3" fillId="2" borderId="46" xfId="1" applyNumberFormat="1" applyFont="1" applyFill="1" applyBorder="1" applyAlignment="1">
      <alignment horizontal="center"/>
    </xf>
    <xf numFmtId="3" fontId="3" fillId="4" borderId="22" xfId="1" applyNumberFormat="1" applyFont="1" applyFill="1" applyBorder="1" applyAlignment="1">
      <alignment horizontal="center"/>
    </xf>
    <xf numFmtId="3" fontId="10" fillId="0" borderId="16" xfId="1" applyNumberFormat="1" applyFont="1" applyBorder="1" applyAlignment="1">
      <alignment horizontal="center"/>
    </xf>
    <xf numFmtId="3" fontId="10" fillId="0" borderId="15" xfId="1" applyNumberFormat="1" applyFont="1" applyBorder="1" applyAlignment="1">
      <alignment horizontal="center"/>
    </xf>
    <xf numFmtId="3" fontId="6" fillId="0" borderId="29" xfId="1" applyNumberFormat="1" applyFont="1" applyBorder="1" applyAlignment="1">
      <alignment horizontal="center"/>
    </xf>
    <xf numFmtId="3" fontId="10" fillId="0" borderId="29" xfId="1" applyNumberFormat="1" applyFont="1" applyBorder="1" applyAlignment="1">
      <alignment horizontal="center"/>
    </xf>
    <xf numFmtId="3" fontId="6" fillId="0" borderId="30" xfId="1" applyNumberFormat="1" applyFont="1" applyBorder="1" applyAlignment="1">
      <alignment horizontal="center"/>
    </xf>
    <xf numFmtId="3" fontId="3" fillId="4" borderId="28" xfId="1" applyNumberFormat="1" applyFont="1" applyFill="1" applyBorder="1" applyAlignment="1">
      <alignment horizontal="center"/>
    </xf>
    <xf numFmtId="3" fontId="10" fillId="2" borderId="22" xfId="1" applyNumberFormat="1" applyFont="1" applyFill="1" applyBorder="1" applyAlignment="1">
      <alignment horizontal="center"/>
    </xf>
    <xf numFmtId="0" fontId="11" fillId="0" borderId="0" xfId="0" applyFont="1"/>
    <xf numFmtId="0" fontId="3" fillId="4" borderId="45" xfId="1" applyFont="1" applyFill="1" applyBorder="1" applyAlignment="1">
      <alignment horizontal="left"/>
    </xf>
    <xf numFmtId="0" fontId="3" fillId="4" borderId="51" xfId="1" applyFont="1" applyFill="1" applyBorder="1" applyAlignment="1">
      <alignment horizontal="left"/>
    </xf>
    <xf numFmtId="0" fontId="10" fillId="2" borderId="38" xfId="1" applyFont="1" applyFill="1" applyBorder="1" applyAlignment="1">
      <alignment horizontal="center" wrapText="1"/>
    </xf>
    <xf numFmtId="0" fontId="10" fillId="2" borderId="49" xfId="1" applyFont="1" applyFill="1" applyBorder="1" applyAlignment="1">
      <alignment horizontal="center" wrapText="1"/>
    </xf>
    <xf numFmtId="0" fontId="10" fillId="2" borderId="22" xfId="1" applyFont="1" applyFill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10" fillId="0" borderId="12" xfId="1" applyFont="1" applyBorder="1" applyAlignment="1">
      <alignment horizontal="left" wrapText="1"/>
    </xf>
    <xf numFmtId="0" fontId="10" fillId="0" borderId="49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8" xfId="1" applyFont="1" applyBorder="1" applyAlignment="1">
      <alignment horizontal="left" wrapText="1"/>
    </xf>
    <xf numFmtId="0" fontId="10" fillId="0" borderId="17" xfId="1" applyFont="1" applyBorder="1" applyAlignment="1">
      <alignment horizontal="left"/>
    </xf>
    <xf numFmtId="0" fontId="10" fillId="0" borderId="8" xfId="1" applyFont="1" applyBorder="1" applyAlignment="1">
      <alignment horizontal="left"/>
    </xf>
    <xf numFmtId="0" fontId="6" fillId="0" borderId="24" xfId="1" applyFont="1" applyBorder="1" applyAlignment="1">
      <alignment horizontal="left"/>
    </xf>
    <xf numFmtId="0" fontId="6" fillId="0" borderId="50" xfId="1" applyFont="1" applyBorder="1" applyAlignment="1">
      <alignment horizontal="left"/>
    </xf>
    <xf numFmtId="0" fontId="3" fillId="4" borderId="26" xfId="1" applyFont="1" applyFill="1" applyBorder="1" applyAlignment="1">
      <alignment horizontal="center"/>
    </xf>
    <xf numFmtId="0" fontId="3" fillId="4" borderId="28" xfId="1" applyFont="1" applyFill="1" applyBorder="1" applyAlignment="1">
      <alignment horizontal="center"/>
    </xf>
    <xf numFmtId="0" fontId="10" fillId="0" borderId="18" xfId="1" applyFont="1" applyBorder="1" applyAlignment="1">
      <alignment horizontal="left"/>
    </xf>
    <xf numFmtId="0" fontId="6" fillId="0" borderId="25" xfId="1" applyFont="1" applyBorder="1" applyAlignment="1">
      <alignment horizontal="left"/>
    </xf>
    <xf numFmtId="0" fontId="3" fillId="4" borderId="43" xfId="1" applyFont="1" applyFill="1" applyBorder="1" applyAlignment="1">
      <alignment horizontal="center"/>
    </xf>
    <xf numFmtId="0" fontId="3" fillId="4" borderId="44" xfId="1" applyFont="1" applyFill="1" applyBorder="1" applyAlignment="1">
      <alignment horizontal="center"/>
    </xf>
    <xf numFmtId="0" fontId="10" fillId="0" borderId="6" xfId="1" applyFont="1" applyBorder="1" applyAlignment="1">
      <alignment horizontal="left" wrapText="1"/>
    </xf>
    <xf numFmtId="0" fontId="3" fillId="4" borderId="22" xfId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4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48" xfId="1" applyFont="1" applyBorder="1" applyAlignment="1">
      <alignment horizontal="center"/>
    </xf>
    <xf numFmtId="0" fontId="10" fillId="3" borderId="12" xfId="1" applyFont="1" applyFill="1" applyBorder="1" applyAlignment="1">
      <alignment horizontal="center"/>
    </xf>
    <xf numFmtId="0" fontId="10" fillId="3" borderId="13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24" xfId="1" applyFont="1" applyFill="1" applyBorder="1" applyAlignment="1">
      <alignment horizontal="center"/>
    </xf>
    <xf numFmtId="0" fontId="10" fillId="3" borderId="25" xfId="1" applyFont="1" applyFill="1" applyBorder="1" applyAlignment="1">
      <alignment horizontal="center"/>
    </xf>
    <xf numFmtId="0" fontId="10" fillId="0" borderId="19" xfId="1" applyFont="1" applyBorder="1" applyAlignment="1">
      <alignment horizontal="left"/>
    </xf>
    <xf numFmtId="0" fontId="10" fillId="0" borderId="20" xfId="1" applyFont="1" applyBorder="1" applyAlignment="1">
      <alignment horizontal="left"/>
    </xf>
    <xf numFmtId="0" fontId="10" fillId="0" borderId="40" xfId="1" applyFont="1" applyBorder="1" applyAlignment="1">
      <alignment horizontal="left"/>
    </xf>
    <xf numFmtId="0" fontId="10" fillId="0" borderId="22" xfId="1" applyFont="1" applyBorder="1" applyAlignment="1">
      <alignment horizontal="left"/>
    </xf>
    <xf numFmtId="0" fontId="10" fillId="0" borderId="36" xfId="1" applyFont="1" applyBorder="1" applyAlignment="1">
      <alignment horizontal="left"/>
    </xf>
    <xf numFmtId="0" fontId="10" fillId="0" borderId="37" xfId="1" applyFont="1" applyBorder="1" applyAlignment="1">
      <alignment horizontal="left"/>
    </xf>
    <xf numFmtId="0" fontId="10" fillId="0" borderId="31" xfId="1" applyFont="1" applyBorder="1" applyAlignment="1">
      <alignment horizontal="left"/>
    </xf>
    <xf numFmtId="0" fontId="0" fillId="0" borderId="32" xfId="0" applyBorder="1" applyAlignment="1">
      <alignment horizontal="left"/>
    </xf>
    <xf numFmtId="0" fontId="6" fillId="0" borderId="31" xfId="1" applyFont="1" applyBorder="1" applyAlignment="1">
      <alignment horizontal="left"/>
    </xf>
    <xf numFmtId="0" fontId="6" fillId="0" borderId="32" xfId="1" applyFont="1" applyBorder="1" applyAlignment="1">
      <alignment horizontal="left"/>
    </xf>
    <xf numFmtId="0" fontId="10" fillId="0" borderId="32" xfId="1" applyFont="1" applyBorder="1" applyAlignment="1">
      <alignment horizontal="left"/>
    </xf>
    <xf numFmtId="0" fontId="10" fillId="0" borderId="33" xfId="1" applyFont="1" applyBorder="1" applyAlignment="1">
      <alignment horizontal="left"/>
    </xf>
    <xf numFmtId="0" fontId="10" fillId="0" borderId="34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left"/>
    </xf>
    <xf numFmtId="0" fontId="10" fillId="0" borderId="10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3"/>
  <sheetViews>
    <sheetView tabSelected="1" workbookViewId="0">
      <selection activeCell="F17" sqref="F17"/>
    </sheetView>
  </sheetViews>
  <sheetFormatPr defaultColWidth="9.109375"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2" width="9.109375" hidden="1" customWidth="1"/>
    <col min="13" max="15" width="10.109375" hidden="1" customWidth="1"/>
    <col min="16" max="16" width="9.109375" hidden="1" customWidth="1"/>
    <col min="17" max="17" width="9.109375" customWidth="1"/>
  </cols>
  <sheetData>
    <row r="1" spans="1:20" x14ac:dyDescent="0.3">
      <c r="A1" s="1"/>
      <c r="B1" s="1"/>
      <c r="C1" s="1"/>
      <c r="D1" s="1"/>
      <c r="E1" s="1"/>
      <c r="F1" s="2"/>
      <c r="G1" s="2"/>
      <c r="H1" s="2"/>
      <c r="I1" s="3" t="s">
        <v>0</v>
      </c>
      <c r="J1" s="1"/>
      <c r="K1" s="1"/>
      <c r="L1" s="1"/>
    </row>
    <row r="2" spans="1:20" x14ac:dyDescent="0.3">
      <c r="A2" s="1"/>
      <c r="B2" s="1"/>
      <c r="C2" s="1"/>
      <c r="D2" s="1"/>
      <c r="E2" s="1"/>
      <c r="F2" s="2"/>
      <c r="G2" s="2"/>
      <c r="H2" s="2"/>
      <c r="I2" s="3" t="s">
        <v>1</v>
      </c>
      <c r="J2" s="1"/>
      <c r="K2" s="1"/>
      <c r="L2" s="1"/>
    </row>
    <row r="3" spans="1:20" x14ac:dyDescent="0.3">
      <c r="A3" s="123" t="s">
        <v>31</v>
      </c>
      <c r="B3" s="123"/>
      <c r="C3" s="123"/>
      <c r="D3" s="123"/>
      <c r="E3" s="123"/>
      <c r="F3" s="123"/>
      <c r="G3" s="123"/>
      <c r="H3" s="123"/>
      <c r="I3" s="123"/>
      <c r="J3" s="1"/>
      <c r="K3" s="1"/>
      <c r="L3" s="1"/>
    </row>
    <row r="4" spans="1:20" ht="15" thickBot="1" x14ac:dyDescent="0.35">
      <c r="A4" s="123" t="s">
        <v>2</v>
      </c>
      <c r="B4" s="123"/>
      <c r="C4" s="123"/>
      <c r="D4" s="123"/>
      <c r="E4" s="123"/>
      <c r="F4" s="123"/>
      <c r="G4" s="123"/>
      <c r="H4" s="123"/>
      <c r="I4" s="123"/>
      <c r="J4" s="1"/>
      <c r="K4" s="1"/>
      <c r="L4" s="1"/>
    </row>
    <row r="5" spans="1:20" ht="48.6" thickBot="1" x14ac:dyDescent="0.35">
      <c r="A5" s="124" t="s">
        <v>3</v>
      </c>
      <c r="B5" s="12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5" t="s">
        <v>10</v>
      </c>
      <c r="J5" s="6"/>
      <c r="K5" s="1"/>
      <c r="L5" s="1"/>
    </row>
    <row r="6" spans="1:20" x14ac:dyDescent="0.3">
      <c r="A6" s="126">
        <v>1</v>
      </c>
      <c r="B6" s="127"/>
      <c r="C6" s="7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9">
        <v>8</v>
      </c>
      <c r="J6" s="6"/>
      <c r="K6" s="1"/>
      <c r="L6" s="1"/>
    </row>
    <row r="7" spans="1:20" x14ac:dyDescent="0.3">
      <c r="A7" s="128" t="s">
        <v>11</v>
      </c>
      <c r="B7" s="129"/>
      <c r="C7" s="129"/>
      <c r="D7" s="129"/>
      <c r="E7" s="129"/>
      <c r="F7" s="129"/>
      <c r="G7" s="129"/>
      <c r="H7" s="129"/>
      <c r="I7" s="130"/>
      <c r="J7" s="6"/>
      <c r="K7" s="1"/>
      <c r="L7" s="1"/>
    </row>
    <row r="8" spans="1:20" ht="15" thickBot="1" x14ac:dyDescent="0.35">
      <c r="A8" s="131" t="s">
        <v>12</v>
      </c>
      <c r="B8" s="132"/>
      <c r="C8" s="10">
        <v>345.07000000003609</v>
      </c>
      <c r="D8" s="11">
        <v>84296.210000000108</v>
      </c>
      <c r="E8" s="12">
        <f>SUM(E9:E12)</f>
        <v>241331.64</v>
      </c>
      <c r="F8" s="12">
        <v>241660.92</v>
      </c>
      <c r="G8" s="10">
        <f>SUM(G9:G12)</f>
        <v>232636.98</v>
      </c>
      <c r="H8" s="13">
        <f>C8+E8-F8</f>
        <v>15.790000000037253</v>
      </c>
      <c r="I8" s="11">
        <f>D8+E8-G8</f>
        <v>92990.870000000083</v>
      </c>
      <c r="J8" s="14">
        <v>4377.54</v>
      </c>
      <c r="K8" s="14">
        <v>4536.96</v>
      </c>
      <c r="L8" s="14">
        <v>43775.96</v>
      </c>
      <c r="M8" s="14">
        <v>125187.92</v>
      </c>
      <c r="N8" s="14">
        <v>188090.58</v>
      </c>
      <c r="O8" s="14">
        <v>180260.27</v>
      </c>
      <c r="T8" s="15"/>
    </row>
    <row r="9" spans="1:20" x14ac:dyDescent="0.3">
      <c r="A9" s="104" t="s">
        <v>13</v>
      </c>
      <c r="B9" s="105"/>
      <c r="C9" s="16"/>
      <c r="D9" s="17">
        <v>21277.910000000091</v>
      </c>
      <c r="E9" s="18">
        <v>228027</v>
      </c>
      <c r="F9" s="18"/>
      <c r="G9" s="19">
        <v>230529.28</v>
      </c>
      <c r="H9" s="19"/>
      <c r="I9" s="20">
        <f t="shared" ref="I9:I12" si="0">D9+E9-G9</f>
        <v>18775.630000000092</v>
      </c>
      <c r="J9" s="14"/>
      <c r="K9" s="14"/>
      <c r="L9" s="14"/>
      <c r="M9" s="14"/>
      <c r="N9" s="14"/>
      <c r="O9" s="14"/>
      <c r="T9" s="15"/>
    </row>
    <row r="10" spans="1:20" x14ac:dyDescent="0.3">
      <c r="A10" s="106" t="s">
        <v>14</v>
      </c>
      <c r="B10" s="107"/>
      <c r="C10" s="21"/>
      <c r="D10" s="22">
        <v>46933.99</v>
      </c>
      <c r="E10" s="23"/>
      <c r="F10" s="23"/>
      <c r="G10" s="24"/>
      <c r="H10" s="24"/>
      <c r="I10" s="25">
        <f t="shared" si="0"/>
        <v>46933.99</v>
      </c>
      <c r="J10" s="14"/>
      <c r="K10" s="14"/>
      <c r="L10" s="14"/>
      <c r="M10" s="14"/>
      <c r="N10" s="14"/>
      <c r="O10" s="14"/>
      <c r="T10" s="15"/>
    </row>
    <row r="11" spans="1:20" x14ac:dyDescent="0.3">
      <c r="A11" s="106" t="s">
        <v>15</v>
      </c>
      <c r="B11" s="107"/>
      <c r="C11" s="21"/>
      <c r="D11" s="22">
        <v>14192.61</v>
      </c>
      <c r="E11" s="23">
        <v>7310.76</v>
      </c>
      <c r="F11" s="23"/>
      <c r="G11" s="24">
        <v>609.23</v>
      </c>
      <c r="H11" s="24"/>
      <c r="I11" s="25">
        <f t="shared" si="0"/>
        <v>20894.140000000003</v>
      </c>
      <c r="J11" s="14"/>
      <c r="K11" s="14"/>
      <c r="L11" s="14"/>
      <c r="M11" s="14"/>
      <c r="N11" s="14"/>
      <c r="O11" s="14"/>
      <c r="T11" s="15"/>
    </row>
    <row r="12" spans="1:20" ht="15" thickBot="1" x14ac:dyDescent="0.35">
      <c r="A12" s="108" t="s">
        <v>16</v>
      </c>
      <c r="B12" s="109"/>
      <c r="C12" s="26"/>
      <c r="D12" s="27">
        <v>1891.6999999999998</v>
      </c>
      <c r="E12" s="28">
        <v>5993.88</v>
      </c>
      <c r="F12" s="28"/>
      <c r="G12" s="29">
        <v>1498.47</v>
      </c>
      <c r="H12" s="29"/>
      <c r="I12" s="30">
        <f t="shared" si="0"/>
        <v>6387.11</v>
      </c>
      <c r="J12" s="14"/>
      <c r="K12" s="14"/>
      <c r="L12" s="14"/>
      <c r="M12" s="14"/>
      <c r="N12" s="14"/>
      <c r="O12" s="14"/>
      <c r="T12" s="15"/>
    </row>
    <row r="13" spans="1:20" x14ac:dyDescent="0.3">
      <c r="A13" s="116"/>
      <c r="B13" s="120"/>
      <c r="C13" s="31"/>
      <c r="D13" s="32"/>
      <c r="E13" s="33"/>
      <c r="F13" s="33"/>
      <c r="G13" s="31"/>
      <c r="H13" s="31"/>
      <c r="I13" s="32"/>
      <c r="J13" s="14"/>
      <c r="K13" s="14"/>
      <c r="L13" s="14"/>
    </row>
    <row r="14" spans="1:20" ht="15" thickBot="1" x14ac:dyDescent="0.35">
      <c r="A14" s="121" t="s">
        <v>17</v>
      </c>
      <c r="B14" s="122"/>
      <c r="C14" s="34">
        <v>575186.09000000008</v>
      </c>
      <c r="D14" s="11">
        <v>126531.21999999991</v>
      </c>
      <c r="E14" s="12">
        <f>SUM(E15:E18)</f>
        <v>359988.36</v>
      </c>
      <c r="F14" s="35">
        <v>61648</v>
      </c>
      <c r="G14" s="10">
        <f>SUM(G15:G18)</f>
        <v>338638.31</v>
      </c>
      <c r="H14" s="10">
        <f>C14+E14-F14</f>
        <v>873526.45000000007</v>
      </c>
      <c r="I14" s="11">
        <f>D14+E14-G14</f>
        <v>147881.2699999999</v>
      </c>
      <c r="J14" s="36">
        <v>4685.1099999999997</v>
      </c>
      <c r="K14" s="36">
        <v>4881.96</v>
      </c>
      <c r="L14" s="36">
        <v>46725.120000000003</v>
      </c>
      <c r="M14" s="37">
        <v>130883.44</v>
      </c>
      <c r="N14" s="37">
        <v>200759.73</v>
      </c>
      <c r="O14" s="37">
        <v>193919.61</v>
      </c>
    </row>
    <row r="15" spans="1:20" x14ac:dyDescent="0.3">
      <c r="A15" s="104" t="s">
        <v>13</v>
      </c>
      <c r="B15" s="105"/>
      <c r="C15" s="19"/>
      <c r="D15" s="17">
        <v>29360.699999999895</v>
      </c>
      <c r="E15" s="38">
        <v>341558.52</v>
      </c>
      <c r="F15" s="18"/>
      <c r="G15" s="39">
        <v>335718.69</v>
      </c>
      <c r="H15" s="19"/>
      <c r="I15" s="20">
        <f t="shared" ref="I15:I18" si="1">D15+E15-G15</f>
        <v>35200.529999999912</v>
      </c>
      <c r="J15" s="14"/>
      <c r="K15" s="14"/>
      <c r="L15" s="14"/>
      <c r="M15" s="14"/>
      <c r="N15" s="14"/>
      <c r="O15" s="14"/>
      <c r="T15" s="15"/>
    </row>
    <row r="16" spans="1:20" x14ac:dyDescent="0.3">
      <c r="A16" s="106" t="s">
        <v>14</v>
      </c>
      <c r="B16" s="107"/>
      <c r="C16" s="40"/>
      <c r="D16" s="22">
        <v>72714.179999999993</v>
      </c>
      <c r="E16" s="41"/>
      <c r="F16" s="23"/>
      <c r="G16" s="24"/>
      <c r="H16" s="24"/>
      <c r="I16" s="25">
        <f t="shared" si="1"/>
        <v>72714.179999999993</v>
      </c>
      <c r="J16" s="14"/>
      <c r="K16" s="14"/>
      <c r="L16" s="14"/>
      <c r="M16" s="14"/>
      <c r="N16" s="14"/>
      <c r="O16" s="14"/>
      <c r="T16" s="15"/>
    </row>
    <row r="17" spans="1:20" x14ac:dyDescent="0.3">
      <c r="A17" s="106" t="s">
        <v>15</v>
      </c>
      <c r="B17" s="107"/>
      <c r="C17" s="40"/>
      <c r="D17" s="22">
        <v>21688.740000000005</v>
      </c>
      <c r="E17" s="41">
        <v>10127.040000000001</v>
      </c>
      <c r="F17" s="23"/>
      <c r="G17" s="24">
        <v>843.92</v>
      </c>
      <c r="H17" s="24"/>
      <c r="I17" s="25">
        <f t="shared" si="1"/>
        <v>30971.860000000008</v>
      </c>
      <c r="J17" s="14"/>
      <c r="K17" s="14"/>
      <c r="L17" s="14"/>
      <c r="M17" s="14"/>
      <c r="N17" s="14"/>
      <c r="O17" s="14"/>
      <c r="T17" s="15"/>
    </row>
    <row r="18" spans="1:20" ht="15" thickBot="1" x14ac:dyDescent="0.35">
      <c r="A18" s="108" t="s">
        <v>16</v>
      </c>
      <c r="B18" s="109"/>
      <c r="C18" s="42"/>
      <c r="D18" s="27">
        <v>2767.5999999999985</v>
      </c>
      <c r="E18" s="43">
        <v>8302.7999999999993</v>
      </c>
      <c r="F18" s="28"/>
      <c r="G18" s="29">
        <v>2075.6999999999998</v>
      </c>
      <c r="H18" s="29"/>
      <c r="I18" s="30">
        <f t="shared" si="1"/>
        <v>8994.6999999999971</v>
      </c>
      <c r="J18" s="14"/>
      <c r="K18" s="14"/>
      <c r="L18" s="14"/>
      <c r="M18" s="14"/>
      <c r="N18" s="14"/>
      <c r="O18" s="14"/>
      <c r="T18" s="15"/>
    </row>
    <row r="19" spans="1:20" x14ac:dyDescent="0.3">
      <c r="A19" s="118"/>
      <c r="B19" s="119"/>
      <c r="C19" s="44"/>
      <c r="D19" s="45"/>
      <c r="E19" s="46"/>
      <c r="F19" s="46"/>
      <c r="G19" s="44"/>
      <c r="H19" s="44"/>
      <c r="I19" s="45"/>
      <c r="J19" s="1"/>
      <c r="K19" s="1"/>
      <c r="L19" s="1"/>
    </row>
    <row r="20" spans="1:20" ht="15" thickBot="1" x14ac:dyDescent="0.35">
      <c r="A20" s="114" t="s">
        <v>18</v>
      </c>
      <c r="B20" s="115"/>
      <c r="C20" s="47">
        <v>12311.770000000004</v>
      </c>
      <c r="D20" s="11">
        <v>21018.359999999986</v>
      </c>
      <c r="E20" s="12">
        <f>SUM(E21:E24)</f>
        <v>55411.200000000004</v>
      </c>
      <c r="F20" s="35">
        <v>55411.199999999997</v>
      </c>
      <c r="G20" s="10">
        <f>SUM(G21:G24)</f>
        <v>52430.69</v>
      </c>
      <c r="H20" s="10">
        <f>C20+E20-F20</f>
        <v>12311.770000000004</v>
      </c>
      <c r="I20" s="11">
        <f>D20+E20-G20</f>
        <v>23998.869999999995</v>
      </c>
      <c r="J20" s="1">
        <v>1169.67</v>
      </c>
      <c r="K20" s="1">
        <v>1214.0999999999999</v>
      </c>
      <c r="L20" s="1">
        <v>11688.12</v>
      </c>
      <c r="M20" s="48">
        <v>32250.44</v>
      </c>
      <c r="N20" s="48">
        <v>50219.56</v>
      </c>
      <c r="O20" s="48">
        <v>48167.97</v>
      </c>
    </row>
    <row r="21" spans="1:20" x14ac:dyDescent="0.3">
      <c r="A21" s="104" t="s">
        <v>13</v>
      </c>
      <c r="B21" s="105"/>
      <c r="C21" s="19"/>
      <c r="D21" s="49">
        <v>4626.1299999999683</v>
      </c>
      <c r="E21" s="38">
        <v>52574.400000000001</v>
      </c>
      <c r="F21" s="18"/>
      <c r="G21" s="19">
        <v>51981.29</v>
      </c>
      <c r="H21" s="19"/>
      <c r="I21" s="20">
        <f t="shared" ref="I21:I24" si="2">D21+E21-G21</f>
        <v>5219.2399999999689</v>
      </c>
      <c r="J21" s="14"/>
      <c r="K21" s="14"/>
      <c r="L21" s="14"/>
      <c r="M21" s="14"/>
      <c r="N21" s="14"/>
      <c r="O21" s="14"/>
      <c r="T21" s="15"/>
    </row>
    <row r="22" spans="1:20" x14ac:dyDescent="0.3">
      <c r="A22" s="106" t="s">
        <v>14</v>
      </c>
      <c r="B22" s="107"/>
      <c r="C22" s="40"/>
      <c r="D22" s="50">
        <v>12311.630000000001</v>
      </c>
      <c r="E22" s="51"/>
      <c r="F22" s="52"/>
      <c r="G22" s="24"/>
      <c r="H22" s="24"/>
      <c r="I22" s="25">
        <f t="shared" si="2"/>
        <v>12311.630000000001</v>
      </c>
      <c r="J22" s="14"/>
      <c r="K22" s="14"/>
      <c r="L22" s="14"/>
      <c r="M22" s="14"/>
      <c r="N22" s="14"/>
      <c r="O22" s="14"/>
      <c r="T22" s="15"/>
    </row>
    <row r="23" spans="1:20" x14ac:dyDescent="0.3">
      <c r="A23" s="106" t="s">
        <v>15</v>
      </c>
      <c r="B23" s="107"/>
      <c r="C23" s="40"/>
      <c r="D23" s="50">
        <v>3633.3</v>
      </c>
      <c r="E23" s="51">
        <v>1558.8</v>
      </c>
      <c r="F23" s="52"/>
      <c r="G23" s="24">
        <v>129.9</v>
      </c>
      <c r="H23" s="24"/>
      <c r="I23" s="25">
        <f t="shared" si="2"/>
        <v>5062.2000000000007</v>
      </c>
      <c r="J23" s="14"/>
      <c r="K23" s="14"/>
      <c r="L23" s="14"/>
      <c r="M23" s="14"/>
      <c r="N23" s="14"/>
      <c r="O23" s="14"/>
      <c r="T23" s="15"/>
    </row>
    <row r="24" spans="1:20" ht="15" thickBot="1" x14ac:dyDescent="0.35">
      <c r="A24" s="108" t="s">
        <v>16</v>
      </c>
      <c r="B24" s="109"/>
      <c r="C24" s="42"/>
      <c r="D24" s="53">
        <v>447.29999999999995</v>
      </c>
      <c r="E24" s="54">
        <v>1278</v>
      </c>
      <c r="F24" s="55"/>
      <c r="G24" s="29">
        <v>319.5</v>
      </c>
      <c r="H24" s="29"/>
      <c r="I24" s="30">
        <f t="shared" si="2"/>
        <v>1405.8</v>
      </c>
      <c r="J24" s="14"/>
      <c r="K24" s="14"/>
      <c r="L24" s="14"/>
      <c r="M24" s="14"/>
      <c r="N24" s="14"/>
      <c r="O24" s="14"/>
      <c r="T24" s="15"/>
    </row>
    <row r="25" spans="1:20" x14ac:dyDescent="0.3">
      <c r="A25" s="116"/>
      <c r="B25" s="117"/>
      <c r="C25" s="31"/>
      <c r="D25" s="32"/>
      <c r="E25" s="33"/>
      <c r="F25" s="33"/>
      <c r="G25" s="31"/>
      <c r="H25" s="31"/>
      <c r="I25" s="32"/>
      <c r="J25" s="1"/>
      <c r="K25" s="1"/>
      <c r="L25" s="1"/>
    </row>
    <row r="26" spans="1:20" ht="15" thickBot="1" x14ac:dyDescent="0.35">
      <c r="A26" s="114" t="s">
        <v>19</v>
      </c>
      <c r="B26" s="115"/>
      <c r="C26" s="34">
        <v>351.7499999999618</v>
      </c>
      <c r="D26" s="11">
        <v>2676.2800000000025</v>
      </c>
      <c r="E26" s="12">
        <f>SUM(E27:E30)</f>
        <v>3073.67</v>
      </c>
      <c r="F26" s="35">
        <v>3073.67</v>
      </c>
      <c r="G26" s="10">
        <f>SUM(G27:G30)</f>
        <v>2203.5699999999997</v>
      </c>
      <c r="H26" s="10">
        <f>C26+E26-F26</f>
        <v>351.7499999999618</v>
      </c>
      <c r="I26" s="11">
        <f>D26+E26-G26</f>
        <v>3546.3800000000028</v>
      </c>
      <c r="J26" s="1">
        <v>65.41</v>
      </c>
      <c r="K26" s="1">
        <v>68.16</v>
      </c>
      <c r="L26">
        <v>652.32000000000005</v>
      </c>
      <c r="M26">
        <v>1881.48</v>
      </c>
      <c r="N26">
        <v>7680.69</v>
      </c>
      <c r="O26" s="56">
        <v>6051.11</v>
      </c>
    </row>
    <row r="27" spans="1:20" x14ac:dyDescent="0.3">
      <c r="A27" s="104" t="s">
        <v>13</v>
      </c>
      <c r="B27" s="105"/>
      <c r="C27" s="19"/>
      <c r="D27" s="49">
        <v>532.43000000000393</v>
      </c>
      <c r="E27" s="38">
        <v>2666.99</v>
      </c>
      <c r="F27" s="18"/>
      <c r="G27" s="19">
        <v>2139.14</v>
      </c>
      <c r="H27" s="19"/>
      <c r="I27" s="20">
        <f t="shared" ref="I27:I30" si="3">D27+E27-G27</f>
        <v>1060.2800000000038</v>
      </c>
      <c r="J27" s="14"/>
      <c r="K27" s="14"/>
      <c r="L27" s="14"/>
      <c r="M27" s="14"/>
      <c r="N27" s="14"/>
      <c r="O27" s="14"/>
      <c r="T27" s="15"/>
    </row>
    <row r="28" spans="1:20" x14ac:dyDescent="0.3">
      <c r="A28" s="106" t="s">
        <v>14</v>
      </c>
      <c r="B28" s="107"/>
      <c r="C28" s="40"/>
      <c r="D28" s="50">
        <v>1604.2399999999998</v>
      </c>
      <c r="E28" s="51"/>
      <c r="F28" s="52"/>
      <c r="G28" s="24"/>
      <c r="H28" s="24"/>
      <c r="I28" s="25">
        <f t="shared" si="3"/>
        <v>1604.2399999999998</v>
      </c>
      <c r="J28" s="14"/>
      <c r="K28" s="14"/>
      <c r="L28" s="14"/>
      <c r="M28" s="14"/>
      <c r="N28" s="14"/>
      <c r="O28" s="14"/>
      <c r="T28" s="15"/>
    </row>
    <row r="29" spans="1:20" x14ac:dyDescent="0.3">
      <c r="A29" s="106" t="s">
        <v>15</v>
      </c>
      <c r="B29" s="107"/>
      <c r="C29" s="40"/>
      <c r="D29" s="50">
        <v>478.53</v>
      </c>
      <c r="E29" s="51">
        <v>223.44</v>
      </c>
      <c r="F29" s="52"/>
      <c r="G29" s="24">
        <v>18.62</v>
      </c>
      <c r="H29" s="24"/>
      <c r="I29" s="25">
        <f t="shared" si="3"/>
        <v>683.35</v>
      </c>
      <c r="J29" s="14"/>
      <c r="K29" s="14"/>
      <c r="L29" s="14"/>
      <c r="M29" s="14"/>
      <c r="N29" s="14"/>
      <c r="O29" s="14"/>
      <c r="T29" s="15"/>
    </row>
    <row r="30" spans="1:20" ht="15" thickBot="1" x14ac:dyDescent="0.35">
      <c r="A30" s="108" t="s">
        <v>16</v>
      </c>
      <c r="B30" s="109"/>
      <c r="C30" s="42"/>
      <c r="D30" s="53">
        <v>61.080000000000013</v>
      </c>
      <c r="E30" s="54">
        <v>183.24</v>
      </c>
      <c r="F30" s="55"/>
      <c r="G30" s="29">
        <v>45.81</v>
      </c>
      <c r="H30" s="29"/>
      <c r="I30" s="30">
        <f t="shared" si="3"/>
        <v>198.51000000000002</v>
      </c>
      <c r="J30" s="14"/>
      <c r="K30" s="14"/>
      <c r="L30" s="14"/>
      <c r="M30" s="14"/>
      <c r="N30" s="14"/>
      <c r="O30" s="14"/>
      <c r="T30" s="15"/>
    </row>
    <row r="31" spans="1:20" x14ac:dyDescent="0.3">
      <c r="A31" s="110"/>
      <c r="B31" s="111"/>
      <c r="C31" s="31"/>
      <c r="D31" s="32"/>
      <c r="E31" s="33"/>
      <c r="F31" s="33"/>
      <c r="G31" s="31"/>
      <c r="H31" s="31"/>
      <c r="I31" s="32"/>
      <c r="J31" s="1"/>
      <c r="K31" s="1"/>
    </row>
    <row r="32" spans="1:20" ht="15" thickBot="1" x14ac:dyDescent="0.35">
      <c r="A32" s="114" t="s">
        <v>20</v>
      </c>
      <c r="B32" s="115"/>
      <c r="C32" s="34">
        <v>-3250.6900000000369</v>
      </c>
      <c r="D32" s="11">
        <v>1796.3199999999997</v>
      </c>
      <c r="E32" s="12">
        <f>SUM(E33:E36)</f>
        <v>2268.8000000000002</v>
      </c>
      <c r="F32" s="35">
        <v>2268.8000000000002</v>
      </c>
      <c r="G32" s="10">
        <f>SUM(G33:G36)</f>
        <v>1653.1899999999998</v>
      </c>
      <c r="H32" s="10">
        <f>C32+E32-F32</f>
        <v>-3250.6900000000369</v>
      </c>
      <c r="I32" s="11">
        <f>D32+E32-G32</f>
        <v>2411.9300000000003</v>
      </c>
      <c r="J32" s="1">
        <v>40.880000000000003</v>
      </c>
      <c r="K32" s="1">
        <v>48.99</v>
      </c>
      <c r="L32">
        <v>407.76</v>
      </c>
      <c r="M32">
        <v>1264.44</v>
      </c>
      <c r="N32">
        <v>5154.6000000000004</v>
      </c>
      <c r="O32" s="56">
        <v>4054.34</v>
      </c>
    </row>
    <row r="33" spans="1:20" x14ac:dyDescent="0.3">
      <c r="A33" s="104" t="s">
        <v>13</v>
      </c>
      <c r="B33" s="105"/>
      <c r="C33" s="19"/>
      <c r="D33" s="49">
        <v>400.43999999999687</v>
      </c>
      <c r="E33" s="38">
        <v>2004.08</v>
      </c>
      <c r="F33" s="18"/>
      <c r="G33" s="19">
        <v>1611.25</v>
      </c>
      <c r="H33" s="19"/>
      <c r="I33" s="20">
        <f t="shared" ref="I33:I36" si="4">D33+E33-G33</f>
        <v>793.2699999999968</v>
      </c>
      <c r="J33" s="14"/>
      <c r="K33" s="14"/>
      <c r="L33" s="14"/>
      <c r="M33" s="14"/>
      <c r="N33" s="14"/>
      <c r="O33" s="14"/>
      <c r="T33" s="15"/>
    </row>
    <row r="34" spans="1:20" x14ac:dyDescent="0.3">
      <c r="A34" s="106" t="s">
        <v>14</v>
      </c>
      <c r="B34" s="107"/>
      <c r="C34" s="40"/>
      <c r="D34" s="50">
        <v>1044.6400000000003</v>
      </c>
      <c r="E34" s="51"/>
      <c r="F34" s="52"/>
      <c r="G34" s="24"/>
      <c r="H34" s="24"/>
      <c r="I34" s="25">
        <f t="shared" si="4"/>
        <v>1044.6400000000003</v>
      </c>
      <c r="J34" s="14"/>
      <c r="K34" s="14"/>
      <c r="L34" s="14"/>
      <c r="M34" s="14"/>
      <c r="N34" s="14"/>
      <c r="O34" s="14"/>
      <c r="T34" s="15"/>
    </row>
    <row r="35" spans="1:20" x14ac:dyDescent="0.3">
      <c r="A35" s="106" t="s">
        <v>15</v>
      </c>
      <c r="B35" s="107"/>
      <c r="C35" s="40"/>
      <c r="D35" s="50">
        <v>311.48</v>
      </c>
      <c r="E35" s="51">
        <v>145.44</v>
      </c>
      <c r="F35" s="52"/>
      <c r="G35" s="24">
        <v>12.12</v>
      </c>
      <c r="H35" s="24"/>
      <c r="I35" s="25">
        <f t="shared" si="4"/>
        <v>444.8</v>
      </c>
      <c r="J35" s="14"/>
      <c r="K35" s="14"/>
      <c r="L35" s="14"/>
      <c r="M35" s="14"/>
      <c r="N35" s="14"/>
      <c r="O35" s="14"/>
      <c r="T35" s="15"/>
    </row>
    <row r="36" spans="1:20" ht="15" thickBot="1" x14ac:dyDescent="0.35">
      <c r="A36" s="108" t="s">
        <v>16</v>
      </c>
      <c r="B36" s="109"/>
      <c r="C36" s="42"/>
      <c r="D36" s="53">
        <v>39.759999999999991</v>
      </c>
      <c r="E36" s="54">
        <v>119.28</v>
      </c>
      <c r="F36" s="55"/>
      <c r="G36" s="29">
        <v>29.82</v>
      </c>
      <c r="H36" s="29"/>
      <c r="I36" s="30">
        <f t="shared" si="4"/>
        <v>129.22</v>
      </c>
      <c r="J36" s="14"/>
      <c r="K36" s="14"/>
      <c r="L36" s="14"/>
      <c r="M36" s="14"/>
      <c r="N36" s="14"/>
      <c r="O36" s="14"/>
      <c r="T36" s="15"/>
    </row>
    <row r="37" spans="1:20" x14ac:dyDescent="0.3">
      <c r="A37" s="110"/>
      <c r="B37" s="111"/>
      <c r="C37" s="31"/>
      <c r="D37" s="32"/>
      <c r="E37" s="33"/>
      <c r="F37" s="33"/>
      <c r="G37" s="31"/>
      <c r="H37" s="31"/>
      <c r="I37" s="32"/>
      <c r="J37" s="1"/>
      <c r="K37" s="1"/>
    </row>
    <row r="38" spans="1:20" ht="15" thickBot="1" x14ac:dyDescent="0.35">
      <c r="A38" s="114" t="s">
        <v>21</v>
      </c>
      <c r="B38" s="115"/>
      <c r="C38" s="34">
        <v>1988.5099999999657</v>
      </c>
      <c r="D38" s="11">
        <v>4505.7099999999991</v>
      </c>
      <c r="E38" s="12">
        <f>SUM(E39:E42)</f>
        <v>49020.42</v>
      </c>
      <c r="F38" s="35">
        <v>49020.42</v>
      </c>
      <c r="G38" s="10">
        <f>SUM(G39:G42)</f>
        <v>42863.11</v>
      </c>
      <c r="H38" s="10">
        <f>C38+E38-F38</f>
        <v>1988.5099999999657</v>
      </c>
      <c r="I38" s="11">
        <f>D38+E38-G38</f>
        <v>10663.019999999997</v>
      </c>
      <c r="J38" s="1">
        <v>245.29</v>
      </c>
      <c r="K38" s="1">
        <v>249.21</v>
      </c>
      <c r="L38">
        <v>2446.3200000000002</v>
      </c>
      <c r="M38">
        <v>696.24</v>
      </c>
      <c r="N38">
        <v>15768.48</v>
      </c>
      <c r="O38" s="56">
        <v>15091.46</v>
      </c>
    </row>
    <row r="39" spans="1:20" x14ac:dyDescent="0.3">
      <c r="A39" s="104" t="s">
        <v>13</v>
      </c>
      <c r="B39" s="105"/>
      <c r="C39" s="19"/>
      <c r="D39" s="49">
        <v>68.340000000000146</v>
      </c>
      <c r="E39" s="38">
        <v>48178.74</v>
      </c>
      <c r="F39" s="18"/>
      <c r="G39" s="19">
        <v>42729.77</v>
      </c>
      <c r="H39" s="19"/>
      <c r="I39" s="20">
        <f t="shared" ref="I39:I42" si="5">D39+E39-G39</f>
        <v>5517.3100000000049</v>
      </c>
      <c r="J39" s="14"/>
      <c r="K39" s="14"/>
      <c r="L39" s="14"/>
      <c r="M39" s="14"/>
      <c r="N39" s="14"/>
      <c r="O39" s="14"/>
      <c r="T39" s="15"/>
    </row>
    <row r="40" spans="1:20" x14ac:dyDescent="0.3">
      <c r="A40" s="106" t="s">
        <v>14</v>
      </c>
      <c r="B40" s="107"/>
      <c r="C40" s="40"/>
      <c r="D40" s="50">
        <v>3320.48</v>
      </c>
      <c r="E40" s="51"/>
      <c r="F40" s="52"/>
      <c r="G40" s="24"/>
      <c r="H40" s="24"/>
      <c r="I40" s="25">
        <f t="shared" si="5"/>
        <v>3320.48</v>
      </c>
      <c r="J40" s="14"/>
      <c r="K40" s="14"/>
      <c r="L40" s="14"/>
      <c r="M40" s="14"/>
      <c r="N40" s="14"/>
      <c r="O40" s="14"/>
      <c r="T40" s="15"/>
    </row>
    <row r="41" spans="1:20" x14ac:dyDescent="0.3">
      <c r="A41" s="106" t="s">
        <v>15</v>
      </c>
      <c r="B41" s="107"/>
      <c r="C41" s="40"/>
      <c r="D41" s="50">
        <v>990.49</v>
      </c>
      <c r="E41" s="51">
        <v>462.48</v>
      </c>
      <c r="F41" s="52"/>
      <c r="G41" s="24">
        <v>38.54</v>
      </c>
      <c r="H41" s="24"/>
      <c r="I41" s="25">
        <f t="shared" si="5"/>
        <v>1414.43</v>
      </c>
      <c r="J41" s="14"/>
      <c r="K41" s="14"/>
      <c r="L41" s="14"/>
      <c r="M41" s="14"/>
      <c r="N41" s="14"/>
      <c r="O41" s="14"/>
      <c r="T41" s="15"/>
    </row>
    <row r="42" spans="1:20" ht="15" thickBot="1" x14ac:dyDescent="0.35">
      <c r="A42" s="108" t="s">
        <v>16</v>
      </c>
      <c r="B42" s="109"/>
      <c r="C42" s="42"/>
      <c r="D42" s="53">
        <v>126.39999999999998</v>
      </c>
      <c r="E42" s="54">
        <v>379.2</v>
      </c>
      <c r="F42" s="55"/>
      <c r="G42" s="29">
        <v>94.8</v>
      </c>
      <c r="H42" s="29"/>
      <c r="I42" s="30">
        <f t="shared" si="5"/>
        <v>410.79999999999995</v>
      </c>
      <c r="J42" s="14"/>
      <c r="K42" s="14"/>
      <c r="L42" s="14"/>
      <c r="M42" s="14"/>
      <c r="N42" s="14"/>
      <c r="O42" s="14"/>
      <c r="T42" s="15"/>
    </row>
    <row r="43" spans="1:20" x14ac:dyDescent="0.3">
      <c r="A43" s="110"/>
      <c r="B43" s="111"/>
      <c r="C43" s="31"/>
      <c r="D43" s="32"/>
      <c r="E43" s="33"/>
      <c r="F43" s="33"/>
      <c r="G43" s="31"/>
      <c r="H43" s="31"/>
      <c r="I43" s="32"/>
      <c r="J43" s="1"/>
      <c r="K43" s="1"/>
    </row>
    <row r="44" spans="1:20" x14ac:dyDescent="0.3">
      <c r="A44" s="112" t="s">
        <v>22</v>
      </c>
      <c r="B44" s="113"/>
      <c r="C44" s="57">
        <v>-1683.8099999999977</v>
      </c>
      <c r="D44" s="57">
        <v>144.25999999999203</v>
      </c>
      <c r="E44" s="33"/>
      <c r="F44" s="57"/>
      <c r="G44" s="31">
        <f>22.94+5.34</f>
        <v>28.28</v>
      </c>
      <c r="H44" s="57">
        <f>C44+E44-F44</f>
        <v>-1683.8099999999977</v>
      </c>
      <c r="I44" s="32">
        <f>D44+E44-G44</f>
        <v>115.97999999999203</v>
      </c>
      <c r="O44">
        <f>-128.47-29.91</f>
        <v>-158.38</v>
      </c>
    </row>
    <row r="45" spans="1:20" x14ac:dyDescent="0.3">
      <c r="A45" s="58"/>
      <c r="B45" s="59"/>
      <c r="C45" s="57"/>
      <c r="D45" s="32"/>
      <c r="E45" s="60"/>
      <c r="F45" s="60"/>
      <c r="G45" s="31"/>
      <c r="H45" s="31"/>
      <c r="I45" s="32"/>
      <c r="J45" s="1"/>
      <c r="K45" s="1"/>
      <c r="L45" s="1"/>
    </row>
    <row r="46" spans="1:20" x14ac:dyDescent="0.3">
      <c r="A46" s="88"/>
      <c r="B46" s="94"/>
      <c r="C46" s="57"/>
      <c r="D46" s="32"/>
      <c r="E46" s="60"/>
      <c r="F46" s="60"/>
      <c r="G46" s="31"/>
      <c r="H46" s="31"/>
      <c r="I46" s="32"/>
      <c r="J46" s="1"/>
      <c r="K46" s="1"/>
      <c r="L46" s="1"/>
    </row>
    <row r="47" spans="1:20" ht="15" thickBot="1" x14ac:dyDescent="0.35">
      <c r="A47" s="90"/>
      <c r="B47" s="95"/>
      <c r="C47" s="61"/>
      <c r="D47" s="62"/>
      <c r="E47" s="63"/>
      <c r="F47" s="63"/>
      <c r="G47" s="61"/>
      <c r="H47" s="61"/>
      <c r="I47" s="62"/>
      <c r="J47" s="1"/>
      <c r="K47" s="1"/>
      <c r="L47" s="1"/>
    </row>
    <row r="48" spans="1:20" ht="15" thickBot="1" x14ac:dyDescent="0.35">
      <c r="A48" s="96" t="s">
        <v>23</v>
      </c>
      <c r="B48" s="97"/>
      <c r="C48" s="64">
        <f>C8+C14+C20+C46+C26+C32+C38+C44</f>
        <v>585248.69000000018</v>
      </c>
      <c r="D48" s="64">
        <f t="shared" ref="D48:I48" si="6">D8+D14+D20+D46+D26+D32+D38+D44</f>
        <v>240968.36</v>
      </c>
      <c r="E48" s="64">
        <f>E8+E14+E20+E46+E26+E32+E38+E44</f>
        <v>711094.09000000008</v>
      </c>
      <c r="F48" s="64">
        <f>F8+F14+F20+F46+F26+F32+F38+F44</f>
        <v>413083.01</v>
      </c>
      <c r="G48" s="64">
        <f>G8+G14+G20+G46+G26+G32+G38+G44</f>
        <v>670454.12999999989</v>
      </c>
      <c r="H48" s="64">
        <f t="shared" si="6"/>
        <v>883259.77</v>
      </c>
      <c r="I48" s="64">
        <f t="shared" si="6"/>
        <v>281608.32000000001</v>
      </c>
      <c r="J48" s="1">
        <f>J8+J14+J20+J26+J32+J38</f>
        <v>10583.9</v>
      </c>
      <c r="K48" s="1">
        <f t="shared" ref="K48:P48" si="7">K8+K14+K20+K26+K32+K38</f>
        <v>10999.38</v>
      </c>
      <c r="L48" s="1">
        <f t="shared" si="7"/>
        <v>105695.6</v>
      </c>
      <c r="M48" s="1">
        <f t="shared" si="7"/>
        <v>292163.95999999996</v>
      </c>
      <c r="N48" s="1">
        <f t="shared" si="7"/>
        <v>467673.63999999996</v>
      </c>
      <c r="O48" s="1">
        <f t="shared" si="7"/>
        <v>447544.76</v>
      </c>
      <c r="P48" s="1">
        <f t="shared" si="7"/>
        <v>0</v>
      </c>
    </row>
    <row r="49" spans="1:15" x14ac:dyDescent="0.3">
      <c r="A49" s="65"/>
      <c r="B49" s="66"/>
      <c r="C49" s="67"/>
      <c r="D49" s="67"/>
      <c r="E49" s="67"/>
      <c r="F49" s="67"/>
      <c r="G49" s="67"/>
      <c r="H49" s="67"/>
      <c r="I49" s="68"/>
      <c r="J49" s="1"/>
      <c r="K49" s="1"/>
      <c r="L49" s="1"/>
    </row>
    <row r="50" spans="1:15" x14ac:dyDescent="0.3">
      <c r="A50" s="98" t="s">
        <v>24</v>
      </c>
      <c r="B50" s="87"/>
      <c r="C50" s="57"/>
      <c r="D50" s="57"/>
      <c r="E50" s="60"/>
      <c r="F50" s="60"/>
      <c r="G50" s="57"/>
      <c r="H50" s="57">
        <f>C50+E50-F50</f>
        <v>0</v>
      </c>
      <c r="I50" s="57">
        <f>D50+E50-G50</f>
        <v>0</v>
      </c>
      <c r="J50" s="36"/>
      <c r="K50" s="36"/>
      <c r="L50" s="36"/>
    </row>
    <row r="51" spans="1:15" x14ac:dyDescent="0.3">
      <c r="A51" s="99" t="s">
        <v>23</v>
      </c>
      <c r="B51" s="100"/>
      <c r="C51" s="69">
        <f>C50</f>
        <v>0</v>
      </c>
      <c r="D51" s="69">
        <f t="shared" ref="D51:I51" si="8">D50</f>
        <v>0</v>
      </c>
      <c r="E51" s="69">
        <f t="shared" si="8"/>
        <v>0</v>
      </c>
      <c r="F51" s="69">
        <f t="shared" si="8"/>
        <v>0</v>
      </c>
      <c r="G51" s="69">
        <f t="shared" si="8"/>
        <v>0</v>
      </c>
      <c r="H51" s="69">
        <f t="shared" si="8"/>
        <v>0</v>
      </c>
      <c r="I51" s="69">
        <f t="shared" si="8"/>
        <v>0</v>
      </c>
      <c r="J51" s="1"/>
      <c r="K51" s="1"/>
      <c r="L51" s="1"/>
    </row>
    <row r="52" spans="1:15" ht="15" thickBot="1" x14ac:dyDescent="0.35">
      <c r="A52" s="101"/>
      <c r="B52" s="102"/>
      <c r="C52" s="102"/>
      <c r="D52" s="102"/>
      <c r="E52" s="102"/>
      <c r="F52" s="102"/>
      <c r="G52" s="102"/>
      <c r="H52" s="102"/>
      <c r="I52" s="103"/>
    </row>
    <row r="53" spans="1:15" x14ac:dyDescent="0.3">
      <c r="A53" s="84" t="s">
        <v>25</v>
      </c>
      <c r="B53" s="85"/>
      <c r="C53" s="70">
        <v>-1346.5199999999779</v>
      </c>
      <c r="D53" s="57">
        <v>160.53999999997848</v>
      </c>
      <c r="E53" s="60"/>
      <c r="F53" s="57"/>
      <c r="G53" s="57"/>
      <c r="H53" s="70">
        <f>C53+E53-F53</f>
        <v>-1346.5199999999779</v>
      </c>
      <c r="I53" s="71">
        <f>D53+E53-G53</f>
        <v>160.53999999997848</v>
      </c>
      <c r="N53">
        <v>78093.36</v>
      </c>
      <c r="O53">
        <v>93914.39</v>
      </c>
    </row>
    <row r="54" spans="1:15" x14ac:dyDescent="0.3">
      <c r="A54" s="86" t="s">
        <v>26</v>
      </c>
      <c r="B54" s="87"/>
      <c r="C54" s="57">
        <v>-2442.120000000014</v>
      </c>
      <c r="D54" s="31">
        <v>172.23999999999251</v>
      </c>
      <c r="E54" s="60"/>
      <c r="F54" s="57"/>
      <c r="G54" s="57"/>
      <c r="H54" s="57">
        <f>C54+E54-F54</f>
        <v>-2442.120000000014</v>
      </c>
      <c r="I54" s="32">
        <f>D54+E54-G54</f>
        <v>172.23999999999251</v>
      </c>
      <c r="N54">
        <v>53753.26</v>
      </c>
      <c r="O54">
        <v>61950.18</v>
      </c>
    </row>
    <row r="55" spans="1:15" x14ac:dyDescent="0.3">
      <c r="A55" s="88" t="s">
        <v>27</v>
      </c>
      <c r="B55" s="89"/>
      <c r="C55" s="57">
        <v>-780.84000000031665</v>
      </c>
      <c r="D55" s="57">
        <v>1.8189894035458565E-11</v>
      </c>
      <c r="E55" s="60"/>
      <c r="F55" s="57"/>
      <c r="G55" s="57"/>
      <c r="H55" s="57">
        <f>C55+E55-F55</f>
        <v>-780.84000000031665</v>
      </c>
      <c r="I55" s="32">
        <f>D55+E55-G55</f>
        <v>1.8189894035458565E-11</v>
      </c>
      <c r="N55">
        <v>594749.67000000004</v>
      </c>
      <c r="O55">
        <v>702214.04</v>
      </c>
    </row>
    <row r="56" spans="1:15" x14ac:dyDescent="0.3">
      <c r="A56" s="88" t="s">
        <v>28</v>
      </c>
      <c r="B56" s="89"/>
      <c r="C56" s="57">
        <v>0</v>
      </c>
      <c r="D56" s="57">
        <v>-9.0949470177292824E-13</v>
      </c>
      <c r="E56" s="33"/>
      <c r="F56" s="31"/>
      <c r="G56" s="31"/>
      <c r="H56" s="57">
        <f>C56+E56-F56</f>
        <v>0</v>
      </c>
      <c r="I56" s="32">
        <f>D56+E56-G56</f>
        <v>-9.0949470177292824E-13</v>
      </c>
      <c r="N56">
        <v>35368.019999999997</v>
      </c>
      <c r="O56">
        <v>39521.11</v>
      </c>
    </row>
    <row r="57" spans="1:15" ht="15" thickBot="1" x14ac:dyDescent="0.35">
      <c r="A57" s="90"/>
      <c r="B57" s="91"/>
      <c r="C57" s="72"/>
      <c r="D57" s="72"/>
      <c r="E57" s="72"/>
      <c r="F57" s="72"/>
      <c r="G57" s="72"/>
      <c r="H57" s="73"/>
      <c r="I57" s="74"/>
    </row>
    <row r="58" spans="1:15" ht="15" thickBot="1" x14ac:dyDescent="0.35">
      <c r="A58" s="92" t="s">
        <v>23</v>
      </c>
      <c r="B58" s="93"/>
      <c r="C58" s="75">
        <f>C53+C54+C55+C56</f>
        <v>-4569.4800000003088</v>
      </c>
      <c r="D58" s="75">
        <f t="shared" ref="D58:I58" si="9">D53+D54+D55+D56</f>
        <v>332.77999999998826</v>
      </c>
      <c r="E58" s="75">
        <f t="shared" si="9"/>
        <v>0</v>
      </c>
      <c r="F58" s="75">
        <f t="shared" si="9"/>
        <v>0</v>
      </c>
      <c r="G58" s="75">
        <f t="shared" si="9"/>
        <v>0</v>
      </c>
      <c r="H58" s="75">
        <f t="shared" si="9"/>
        <v>-4569.4800000003088</v>
      </c>
      <c r="I58" s="75">
        <f t="shared" si="9"/>
        <v>332.77999999998826</v>
      </c>
    </row>
    <row r="59" spans="1:15" ht="15" thickBot="1" x14ac:dyDescent="0.35">
      <c r="A59" s="78" t="s">
        <v>29</v>
      </c>
      <c r="B59" s="79"/>
      <c r="C59" s="64">
        <f>C48+C51+C58</f>
        <v>580679.20999999985</v>
      </c>
      <c r="D59" s="64">
        <f t="shared" ref="D59:I59" si="10">D48+D51+D58</f>
        <v>241301.13999999998</v>
      </c>
      <c r="E59" s="64">
        <f t="shared" si="10"/>
        <v>711094.09000000008</v>
      </c>
      <c r="F59" s="64">
        <f t="shared" si="10"/>
        <v>413083.01</v>
      </c>
      <c r="G59" s="64">
        <f t="shared" si="10"/>
        <v>670454.12999999989</v>
      </c>
      <c r="H59" s="64">
        <f t="shared" si="10"/>
        <v>878690.28999999969</v>
      </c>
      <c r="I59" s="64">
        <f t="shared" si="10"/>
        <v>281941.09999999998</v>
      </c>
    </row>
    <row r="60" spans="1:15" s="77" customFormat="1" x14ac:dyDescent="0.3">
      <c r="A60" s="80"/>
      <c r="B60" s="81"/>
      <c r="C60" s="76"/>
      <c r="D60" s="76"/>
      <c r="E60" s="76"/>
      <c r="F60" s="76"/>
      <c r="G60" s="76"/>
      <c r="H60" s="76"/>
      <c r="I60" s="76"/>
    </row>
    <row r="61" spans="1:15" s="77" customFormat="1" x14ac:dyDescent="0.3">
      <c r="A61" s="82"/>
      <c r="B61" s="83"/>
      <c r="C61" s="76"/>
      <c r="D61" s="76"/>
      <c r="E61" s="76"/>
      <c r="F61" s="76"/>
      <c r="G61" s="76"/>
      <c r="H61" s="57"/>
      <c r="I61" s="76"/>
    </row>
    <row r="62" spans="1:15" ht="15" thickBot="1" x14ac:dyDescent="0.35">
      <c r="A62" s="82"/>
      <c r="B62" s="83"/>
      <c r="C62" s="76"/>
      <c r="D62" s="76"/>
      <c r="E62" s="76"/>
      <c r="F62" s="76"/>
      <c r="G62" s="76"/>
      <c r="H62" s="57"/>
      <c r="I62" s="76"/>
    </row>
    <row r="63" spans="1:15" ht="15" thickBot="1" x14ac:dyDescent="0.35">
      <c r="A63" s="78" t="s">
        <v>30</v>
      </c>
      <c r="B63" s="79"/>
      <c r="C63" s="64">
        <f>C59+C60</f>
        <v>580679.20999999985</v>
      </c>
      <c r="D63" s="64">
        <f t="shared" ref="D63:I63" si="11">D59+D60</f>
        <v>241301.13999999998</v>
      </c>
      <c r="E63" s="64">
        <f>E59+E60</f>
        <v>711094.09000000008</v>
      </c>
      <c r="F63" s="64">
        <f t="shared" si="11"/>
        <v>413083.01</v>
      </c>
      <c r="G63" s="64">
        <f t="shared" si="11"/>
        <v>670454.12999999989</v>
      </c>
      <c r="H63" s="64">
        <f t="shared" si="11"/>
        <v>878690.28999999969</v>
      </c>
      <c r="I63" s="64">
        <f t="shared" si="11"/>
        <v>281941.09999999998</v>
      </c>
    </row>
  </sheetData>
  <mergeCells count="59">
    <mergeCell ref="A8:B8"/>
    <mergeCell ref="A3:I3"/>
    <mergeCell ref="A4:I4"/>
    <mergeCell ref="A5:B5"/>
    <mergeCell ref="A6:B6"/>
    <mergeCell ref="A7:I7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44:B44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58:B58"/>
    <mergeCell ref="A46:B46"/>
    <mergeCell ref="A47:B47"/>
    <mergeCell ref="A48:B48"/>
    <mergeCell ref="A50:B50"/>
    <mergeCell ref="A51:B51"/>
    <mergeCell ref="A52:I52"/>
    <mergeCell ref="A53:B53"/>
    <mergeCell ref="A54:B54"/>
    <mergeCell ref="A55:B55"/>
    <mergeCell ref="A56:B56"/>
    <mergeCell ref="A57:B57"/>
    <mergeCell ref="A59:B59"/>
    <mergeCell ref="A60:B60"/>
    <mergeCell ref="A61:B61"/>
    <mergeCell ref="A62:B62"/>
    <mergeCell ref="A63:B6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2024-04-01T08:51:41Z</dcterms:created>
  <dcterms:modified xsi:type="dcterms:W3CDTF">2024-04-01T09:06:47Z</dcterms:modified>
</cp:coreProperties>
</file>