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48" windowWidth="22308" windowHeight="9000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I39" i="1" l="1"/>
  <c r="I38" i="1"/>
  <c r="H38" i="1"/>
  <c r="G36" i="1"/>
  <c r="F36" i="1"/>
  <c r="E36" i="1"/>
  <c r="D36" i="1"/>
  <c r="C36" i="1"/>
  <c r="K35" i="1"/>
  <c r="H35" i="1"/>
  <c r="K34" i="1"/>
  <c r="I34" i="1"/>
  <c r="H34" i="1"/>
  <c r="K33" i="1"/>
  <c r="J33" i="1"/>
  <c r="I33" i="1"/>
  <c r="H33" i="1"/>
  <c r="K32" i="1"/>
  <c r="J32" i="1"/>
  <c r="I32" i="1"/>
  <c r="H32" i="1"/>
  <c r="K31" i="1"/>
  <c r="K36" i="1" s="1"/>
  <c r="J31" i="1"/>
  <c r="J36" i="1" s="1"/>
  <c r="I31" i="1"/>
  <c r="I36" i="1" s="1"/>
  <c r="H31" i="1"/>
  <c r="H36" i="1" s="1"/>
  <c r="K28" i="1"/>
  <c r="F28" i="1"/>
  <c r="D28" i="1"/>
  <c r="C28" i="1"/>
  <c r="H27" i="1"/>
  <c r="M26" i="1"/>
  <c r="M27" i="1" s="1"/>
  <c r="I26" i="1"/>
  <c r="H26" i="1"/>
  <c r="I24" i="1"/>
  <c r="H24" i="1"/>
  <c r="G23" i="1"/>
  <c r="G28" i="1" s="1"/>
  <c r="E23" i="1"/>
  <c r="E28" i="1" s="1"/>
  <c r="J22" i="1"/>
  <c r="J37" i="1" s="1"/>
  <c r="G22" i="1"/>
  <c r="F22" i="1"/>
  <c r="F41" i="1" s="1"/>
  <c r="E22" i="1"/>
  <c r="E37" i="1" s="1"/>
  <c r="D22" i="1"/>
  <c r="D41" i="1" s="1"/>
  <c r="C22" i="1"/>
  <c r="C37" i="1" s="1"/>
  <c r="K20" i="1"/>
  <c r="I20" i="1"/>
  <c r="H20" i="1"/>
  <c r="K18" i="1"/>
  <c r="I18" i="1"/>
  <c r="H18" i="1"/>
  <c r="K16" i="1"/>
  <c r="I16" i="1"/>
  <c r="H16" i="1"/>
  <c r="K14" i="1"/>
  <c r="I14" i="1"/>
  <c r="H14" i="1"/>
  <c r="K12" i="1"/>
  <c r="I12" i="1"/>
  <c r="H12" i="1"/>
  <c r="K10" i="1"/>
  <c r="I10" i="1"/>
  <c r="H10" i="1"/>
  <c r="K8" i="1"/>
  <c r="I8" i="1"/>
  <c r="I22" i="1" s="1"/>
  <c r="H8" i="1"/>
  <c r="G37" i="1" l="1"/>
  <c r="C41" i="1"/>
  <c r="E41" i="1"/>
  <c r="G41" i="1"/>
  <c r="H22" i="1"/>
  <c r="H41" i="1" s="1"/>
  <c r="K22" i="1"/>
  <c r="K40" i="1"/>
  <c r="K37" i="1"/>
  <c r="J39" i="1"/>
  <c r="K39" i="1"/>
  <c r="I41" i="1"/>
  <c r="H23" i="1"/>
  <c r="H28" i="1" s="1"/>
  <c r="J23" i="1"/>
  <c r="J28" i="1" s="1"/>
  <c r="I23" i="1"/>
  <c r="I28" i="1" s="1"/>
  <c r="I37" i="1" s="1"/>
  <c r="J40" i="1"/>
  <c r="D37" i="1"/>
  <c r="F37" i="1"/>
  <c r="M28" i="1" l="1"/>
  <c r="M30" i="1" s="1"/>
  <c r="P25" i="1"/>
  <c r="P26" i="1" s="1"/>
  <c r="H37" i="1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население + АСГП</t>
        </r>
      </text>
    </comment>
  </commentList>
</comments>
</file>

<file path=xl/sharedStrings.xml><?xml version="1.0" encoding="utf-8"?>
<sst xmlns="http://schemas.openxmlformats.org/spreadsheetml/2006/main" count="41" uniqueCount="39">
  <si>
    <t>УТВЕРЖДАЮ</t>
  </si>
  <si>
    <t>Директор ООО УК "Эталон" _____________________Э.В. Цыганова</t>
  </si>
  <si>
    <t>Информация о состоянии лицевого счета  д.№ 13 по ул.Победы</t>
  </si>
  <si>
    <t>за период 01.01.2023-31.12.2023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</si>
  <si>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</si>
  <si>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</si>
  <si>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</si>
  <si>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</si>
  <si>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</si>
  <si>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</si>
  <si>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</si>
  <si>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</si>
  <si>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</si>
  <si>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</si>
  <si>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- 3344,9 кв.м.</t>
  </si>
  <si>
    <t>Содержание</t>
  </si>
  <si>
    <t>Ремонт</t>
  </si>
  <si>
    <t>Управление</t>
  </si>
  <si>
    <t>разница 2р. С остатка на начало периода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</si>
  <si>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</si>
  <si>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</si>
  <si>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</si>
  <si>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</si>
  <si>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</si>
  <si>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</si>
  <si>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оплата за кап. Ремонт (август 2022) г. учтена в предыдущем периоде 130000</t>
  </si>
  <si>
    <t>в т.ч. население</t>
  </si>
  <si>
    <t>пени</t>
  </si>
  <si>
    <t>администрация</t>
  </si>
  <si>
    <t>Доходы и расходы от размещения средств на счете (проценты и комиссии)</t>
  </si>
  <si>
    <t xml:space="preserve">Водоснабжение </t>
  </si>
  <si>
    <t>водоотведение</t>
  </si>
  <si>
    <t>Теплоснабжение</t>
  </si>
  <si>
    <t>Обращение с ТКО</t>
  </si>
  <si>
    <t>Всего от осн.деят</t>
  </si>
  <si>
    <t xml:space="preserve">Доходы от использования общего имущества </t>
  </si>
  <si>
    <t>Налог по УСН</t>
  </si>
  <si>
    <t>"ТТК-связь"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</si>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</sst>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1"/>
      <color rgb="FF0000FF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 applyAlignment="1">
      <alignment horizontal="right"/>
    </xf>
    <xf numFmtId="0" fontId="3" fillId="0" borderId="0" xfId="1" applyFont="1" applyAlignment="1">
      <alignment horizontal="center"/>
    </xf>
    <xf numFmtId="0" fontId="2" fillId="2" borderId="0" xfId="1" applyFont="1" applyFill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2" fontId="7" fillId="2" borderId="9" xfId="1" applyNumberFormat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left"/>
    </xf>
    <xf numFmtId="0" fontId="10" fillId="0" borderId="11" xfId="1" applyFont="1" applyBorder="1" applyAlignment="1">
      <alignment horizontal="left"/>
    </xf>
    <xf numFmtId="3" fontId="10" fillId="0" borderId="12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1" fontId="10" fillId="0" borderId="12" xfId="1" applyNumberFormat="1" applyFont="1" applyBorder="1" applyAlignment="1">
      <alignment horizontal="center"/>
    </xf>
    <xf numFmtId="3" fontId="10" fillId="2" borderId="9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3" fontId="10" fillId="0" borderId="13" xfId="1" applyNumberFormat="1" applyFont="1" applyBorder="1" applyAlignment="1">
      <alignment horizontal="center"/>
    </xf>
    <xf numFmtId="3" fontId="10" fillId="2" borderId="13" xfId="1" applyNumberFormat="1" applyFont="1" applyFill="1" applyBorder="1" applyAlignment="1">
      <alignment horizontal="center"/>
    </xf>
    <xf numFmtId="3" fontId="10" fillId="0" borderId="9" xfId="1" applyNumberFormat="1" applyFont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0" fontId="10" fillId="0" borderId="0" xfId="1" applyFont="1"/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3" fontId="6" fillId="0" borderId="9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0" fontId="10" fillId="0" borderId="14" xfId="1" applyFont="1" applyFill="1" applyBorder="1" applyAlignment="1">
      <alignment horizontal="left"/>
    </xf>
    <xf numFmtId="0" fontId="10" fillId="0" borderId="13" xfId="1" applyFont="1" applyFill="1" applyBorder="1" applyAlignment="1">
      <alignment horizontal="left"/>
    </xf>
    <xf numFmtId="3" fontId="10" fillId="0" borderId="9" xfId="1" applyNumberFormat="1" applyFont="1" applyFill="1" applyBorder="1" applyAlignment="1">
      <alignment horizontal="center"/>
    </xf>
    <xf numFmtId="3" fontId="10" fillId="0" borderId="11" xfId="1" applyNumberFormat="1" applyFont="1" applyFill="1" applyBorder="1" applyAlignment="1">
      <alignment horizontal="center"/>
    </xf>
    <xf numFmtId="1" fontId="10" fillId="0" borderId="9" xfId="1" applyNumberFormat="1" applyFont="1" applyFill="1" applyBorder="1" applyAlignment="1">
      <alignment horizontal="center"/>
    </xf>
    <xf numFmtId="3" fontId="10" fillId="0" borderId="12" xfId="1" applyNumberFormat="1" applyFont="1" applyFill="1" applyBorder="1" applyAlignment="1">
      <alignment horizontal="center"/>
    </xf>
    <xf numFmtId="0" fontId="10" fillId="0" borderId="14" xfId="1" applyFont="1" applyBorder="1" applyAlignment="1">
      <alignment horizontal="left"/>
    </xf>
    <xf numFmtId="0" fontId="10" fillId="0" borderId="13" xfId="1" applyFont="1" applyBorder="1" applyAlignment="1">
      <alignment horizontal="left"/>
    </xf>
    <xf numFmtId="0" fontId="10" fillId="0" borderId="9" xfId="1" applyFont="1" applyBorder="1" applyAlignment="1">
      <alignment horizontal="left"/>
    </xf>
    <xf numFmtId="0" fontId="3" fillId="3" borderId="15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3" fontId="3" fillId="3" borderId="15" xfId="1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/>
    </xf>
    <xf numFmtId="0" fontId="10" fillId="0" borderId="17" xfId="1" applyFont="1" applyBorder="1" applyAlignment="1">
      <alignment horizontal="left" wrapText="1"/>
    </xf>
    <xf numFmtId="0" fontId="10" fillId="0" borderId="18" xfId="1" applyFont="1" applyBorder="1" applyAlignment="1">
      <alignment horizontal="left" wrapText="1"/>
    </xf>
    <xf numFmtId="3" fontId="10" fillId="0" borderId="19" xfId="1" applyNumberFormat="1" applyFont="1" applyBorder="1" applyAlignment="1">
      <alignment horizontal="center"/>
    </xf>
    <xf numFmtId="1" fontId="10" fillId="0" borderId="19" xfId="1" applyNumberFormat="1" applyFont="1" applyFill="1" applyBorder="1" applyAlignment="1">
      <alignment horizontal="center"/>
    </xf>
    <xf numFmtId="1" fontId="10" fillId="0" borderId="19" xfId="1" applyNumberFormat="1" applyFont="1" applyBorder="1" applyAlignment="1">
      <alignment horizontal="center"/>
    </xf>
    <xf numFmtId="0" fontId="10" fillId="4" borderId="0" xfId="1" applyFont="1" applyFill="1"/>
    <xf numFmtId="0" fontId="11" fillId="0" borderId="0" xfId="0" applyFont="1"/>
    <xf numFmtId="0" fontId="10" fillId="5" borderId="20" xfId="1" applyFont="1" applyFill="1" applyBorder="1" applyAlignment="1">
      <alignment horizontal="center" wrapText="1"/>
    </xf>
    <xf numFmtId="0" fontId="10" fillId="5" borderId="21" xfId="1" applyFont="1" applyFill="1" applyBorder="1" applyAlignment="1">
      <alignment horizontal="center" wrapText="1"/>
    </xf>
    <xf numFmtId="3" fontId="10" fillId="5" borderId="22" xfId="1" applyNumberFormat="1" applyFont="1" applyFill="1" applyBorder="1" applyAlignment="1">
      <alignment horizontal="center"/>
    </xf>
    <xf numFmtId="3" fontId="10" fillId="5" borderId="2" xfId="1" applyNumberFormat="1" applyFont="1" applyFill="1" applyBorder="1" applyAlignment="1">
      <alignment horizontal="center"/>
    </xf>
    <xf numFmtId="1" fontId="10" fillId="5" borderId="22" xfId="1" applyNumberFormat="1" applyFont="1" applyFill="1" applyBorder="1" applyAlignment="1">
      <alignment horizontal="center"/>
    </xf>
    <xf numFmtId="3" fontId="10" fillId="5" borderId="3" xfId="1" applyNumberFormat="1" applyFont="1" applyFill="1" applyBorder="1" applyAlignment="1">
      <alignment horizontal="center"/>
    </xf>
    <xf numFmtId="3" fontId="10" fillId="2" borderId="23" xfId="1" applyNumberFormat="1" applyFont="1" applyFill="1" applyBorder="1" applyAlignment="1">
      <alignment horizontal="center"/>
    </xf>
    <xf numFmtId="0" fontId="10" fillId="5" borderId="6" xfId="1" applyFont="1" applyFill="1" applyBorder="1" applyAlignment="1">
      <alignment horizontal="center" wrapText="1"/>
    </xf>
    <xf numFmtId="0" fontId="10" fillId="5" borderId="23" xfId="1" applyFont="1" applyFill="1" applyBorder="1" applyAlignment="1">
      <alignment horizontal="center" wrapText="1"/>
    </xf>
    <xf numFmtId="3" fontId="10" fillId="5" borderId="24" xfId="1" applyNumberFormat="1" applyFont="1" applyFill="1" applyBorder="1" applyAlignment="1">
      <alignment horizontal="center"/>
    </xf>
    <xf numFmtId="1" fontId="10" fillId="5" borderId="24" xfId="1" applyNumberFormat="1" applyFont="1" applyFill="1" applyBorder="1" applyAlignment="1">
      <alignment horizontal="center"/>
    </xf>
    <xf numFmtId="3" fontId="10" fillId="5" borderId="25" xfId="1" applyNumberFormat="1" applyFont="1" applyFill="1" applyBorder="1" applyAlignment="1">
      <alignment horizontal="center"/>
    </xf>
    <xf numFmtId="3" fontId="11" fillId="0" borderId="0" xfId="0" applyNumberFormat="1" applyFont="1"/>
    <xf numFmtId="0" fontId="10" fillId="5" borderId="26" xfId="1" applyFont="1" applyFill="1" applyBorder="1" applyAlignment="1">
      <alignment horizontal="center" wrapText="1"/>
    </xf>
    <xf numFmtId="0" fontId="10" fillId="5" borderId="27" xfId="1" applyFont="1" applyFill="1" applyBorder="1" applyAlignment="1">
      <alignment horizontal="center" wrapText="1"/>
    </xf>
    <xf numFmtId="3" fontId="10" fillId="5" borderId="28" xfId="1" applyNumberFormat="1" applyFont="1" applyFill="1" applyBorder="1" applyAlignment="1">
      <alignment horizontal="center"/>
    </xf>
    <xf numFmtId="1" fontId="10" fillId="5" borderId="28" xfId="1" applyNumberFormat="1" applyFont="1" applyFill="1" applyBorder="1" applyAlignment="1">
      <alignment horizontal="center"/>
    </xf>
    <xf numFmtId="3" fontId="10" fillId="5" borderId="29" xfId="1" applyNumberFormat="1" applyFont="1" applyFill="1" applyBorder="1" applyAlignment="1">
      <alignment horizontal="center"/>
    </xf>
    <xf numFmtId="3" fontId="10" fillId="0" borderId="0" xfId="1" applyNumberFormat="1" applyFont="1"/>
    <xf numFmtId="0" fontId="10" fillId="0" borderId="30" xfId="1" applyFont="1" applyBorder="1" applyAlignment="1">
      <alignment horizontal="left" wrapText="1"/>
    </xf>
    <xf numFmtId="0" fontId="0" fillId="0" borderId="31" xfId="0" applyBorder="1" applyAlignment="1">
      <alignment horizontal="left" wrapText="1"/>
    </xf>
    <xf numFmtId="4" fontId="10" fillId="0" borderId="0" xfId="1" applyNumberFormat="1" applyFont="1"/>
    <xf numFmtId="0" fontId="3" fillId="3" borderId="9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3" fontId="3" fillId="3" borderId="9" xfId="1" applyNumberFormat="1" applyFont="1" applyFill="1" applyBorder="1" applyAlignment="1">
      <alignment horizontal="center"/>
    </xf>
    <xf numFmtId="3" fontId="3" fillId="2" borderId="9" xfId="1" applyNumberFormat="1" applyFont="1" applyFill="1" applyBorder="1" applyAlignment="1">
      <alignment horizontal="center"/>
    </xf>
    <xf numFmtId="0" fontId="2" fillId="4" borderId="0" xfId="1" applyFont="1" applyFill="1"/>
    <xf numFmtId="2" fontId="2" fillId="0" borderId="0" xfId="1" applyNumberFormat="1" applyFont="1"/>
    <xf numFmtId="0" fontId="3" fillId="6" borderId="32" xfId="1" applyFont="1" applyFill="1" applyBorder="1" applyAlignment="1">
      <alignment horizontal="center"/>
    </xf>
    <xf numFmtId="0" fontId="3" fillId="6" borderId="33" xfId="1" applyFont="1" applyFill="1" applyBorder="1" applyAlignment="1">
      <alignment horizontal="center"/>
    </xf>
    <xf numFmtId="3" fontId="3" fillId="6" borderId="33" xfId="1" applyNumberFormat="1" applyFont="1" applyFill="1" applyBorder="1" applyAlignment="1">
      <alignment horizontal="center"/>
    </xf>
    <xf numFmtId="3" fontId="3" fillId="6" borderId="5" xfId="1" applyNumberFormat="1" applyFont="1" applyFill="1" applyBorder="1" applyAlignment="1">
      <alignment horizontal="center"/>
    </xf>
    <xf numFmtId="0" fontId="1" fillId="6" borderId="0" xfId="1" applyFill="1"/>
    <xf numFmtId="2" fontId="1" fillId="6" borderId="0" xfId="1" applyNumberFormat="1" applyFill="1"/>
    <xf numFmtId="0" fontId="0" fillId="6" borderId="0" xfId="0" applyFill="1"/>
    <xf numFmtId="0" fontId="3" fillId="0" borderId="32" xfId="1" applyFont="1" applyBorder="1" applyAlignment="1">
      <alignment horizontal="center"/>
    </xf>
    <xf numFmtId="0" fontId="3" fillId="0" borderId="33" xfId="1" applyFont="1" applyBorder="1" applyAlignment="1">
      <alignment horizontal="center"/>
    </xf>
    <xf numFmtId="0" fontId="3" fillId="0" borderId="34" xfId="1" applyFont="1" applyBorder="1" applyAlignment="1">
      <alignment horizontal="center"/>
    </xf>
    <xf numFmtId="3" fontId="3" fillId="2" borderId="35" xfId="1" applyNumberFormat="1" applyFont="1" applyFill="1" applyBorder="1" applyAlignment="1">
      <alignment horizontal="center"/>
    </xf>
    <xf numFmtId="2" fontId="0" fillId="0" borderId="0" xfId="0" applyNumberFormat="1"/>
    <xf numFmtId="0" fontId="10" fillId="0" borderId="20" xfId="1" applyFont="1" applyBorder="1" applyAlignment="1">
      <alignment horizontal="left" wrapText="1"/>
    </xf>
    <xf numFmtId="0" fontId="10" fillId="0" borderId="21" xfId="1" applyFont="1" applyBorder="1" applyAlignment="1">
      <alignment horizontal="left" wrapText="1"/>
    </xf>
    <xf numFmtId="3" fontId="10" fillId="0" borderId="22" xfId="1" applyNumberFormat="1" applyFont="1" applyBorder="1" applyAlignment="1">
      <alignment horizontal="center"/>
    </xf>
    <xf numFmtId="3" fontId="10" fillId="0" borderId="36" xfId="1" applyNumberFormat="1" applyFont="1" applyBorder="1" applyAlignment="1">
      <alignment horizontal="center"/>
    </xf>
    <xf numFmtId="0" fontId="10" fillId="0" borderId="6" xfId="1" applyFont="1" applyBorder="1" applyAlignment="1">
      <alignment horizontal="left" wrapText="1"/>
    </xf>
    <xf numFmtId="0" fontId="10" fillId="0" borderId="23" xfId="1" applyFont="1" applyBorder="1" applyAlignment="1">
      <alignment horizontal="left" wrapText="1"/>
    </xf>
    <xf numFmtId="3" fontId="10" fillId="2" borderId="36" xfId="1" applyNumberFormat="1" applyFont="1" applyFill="1" applyBorder="1" applyAlignment="1">
      <alignment horizontal="center"/>
    </xf>
    <xf numFmtId="0" fontId="6" fillId="0" borderId="37" xfId="1" applyFont="1" applyBorder="1" applyAlignment="1">
      <alignment horizontal="left"/>
    </xf>
    <xf numFmtId="0" fontId="6" fillId="0" borderId="28" xfId="1" applyFont="1" applyBorder="1" applyAlignment="1">
      <alignment horizontal="left"/>
    </xf>
    <xf numFmtId="3" fontId="6" fillId="0" borderId="28" xfId="1" applyNumberFormat="1" applyFont="1" applyBorder="1" applyAlignment="1">
      <alignment horizontal="center"/>
    </xf>
    <xf numFmtId="3" fontId="10" fillId="0" borderId="28" xfId="1" applyNumberFormat="1" applyFont="1" applyBorder="1" applyAlignment="1">
      <alignment horizontal="center"/>
    </xf>
    <xf numFmtId="3" fontId="6" fillId="0" borderId="29" xfId="1" applyNumberFormat="1" applyFont="1" applyBorder="1" applyAlignment="1">
      <alignment horizontal="center"/>
    </xf>
    <xf numFmtId="0" fontId="3" fillId="3" borderId="38" xfId="1" applyFont="1" applyFill="1" applyBorder="1" applyAlignment="1">
      <alignment horizontal="center"/>
    </xf>
    <xf numFmtId="0" fontId="3" fillId="3" borderId="24" xfId="1" applyFont="1" applyFill="1" applyBorder="1" applyAlignment="1">
      <alignment horizontal="center"/>
    </xf>
    <xf numFmtId="3" fontId="3" fillId="3" borderId="24" xfId="1" applyNumberFormat="1" applyFont="1" applyFill="1" applyBorder="1" applyAlignment="1">
      <alignment horizontal="center"/>
    </xf>
    <xf numFmtId="0" fontId="3" fillId="3" borderId="39" xfId="1" applyFont="1" applyFill="1" applyBorder="1" applyAlignment="1">
      <alignment horizontal="center"/>
    </xf>
    <xf numFmtId="3" fontId="3" fillId="3" borderId="39" xfId="1" applyNumberFormat="1" applyFont="1" applyFill="1" applyBorder="1" applyAlignment="1">
      <alignment horizontal="center"/>
    </xf>
    <xf numFmtId="3" fontId="3" fillId="3" borderId="16" xfId="1" applyNumberFormat="1" applyFont="1" applyFill="1" applyBorder="1" applyAlignment="1">
      <alignment horizontal="center"/>
    </xf>
    <xf numFmtId="0" fontId="10" fillId="6" borderId="12" xfId="1" applyFont="1" applyFill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3" fontId="10" fillId="6" borderId="12" xfId="1" applyNumberFormat="1" applyFont="1" applyFill="1" applyBorder="1" applyAlignment="1">
      <alignment horizontal="center"/>
    </xf>
    <xf numFmtId="3" fontId="6" fillId="2" borderId="29" xfId="1" applyNumberFormat="1" applyFont="1" applyFill="1" applyBorder="1" applyAlignment="1">
      <alignment horizontal="center"/>
    </xf>
    <xf numFmtId="0" fontId="12" fillId="0" borderId="0" xfId="0" applyFont="1"/>
    <xf numFmtId="0" fontId="10" fillId="6" borderId="9" xfId="1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3" fontId="10" fillId="6" borderId="9" xfId="1" applyNumberFormat="1" applyFont="1" applyFill="1" applyBorder="1" applyAlignment="1">
      <alignment horizontal="center"/>
    </xf>
    <xf numFmtId="3" fontId="3" fillId="2" borderId="40" xfId="1" applyNumberFormat="1" applyFont="1" applyFill="1" applyBorder="1" applyAlignment="1">
      <alignment horizontal="center"/>
    </xf>
    <xf numFmtId="0" fontId="3" fillId="3" borderId="41" xfId="1" applyFont="1" applyFill="1" applyBorder="1" applyAlignment="1">
      <alignment horizontal="left"/>
    </xf>
    <xf numFmtId="0" fontId="3" fillId="3" borderId="42" xfId="1" applyFont="1" applyFill="1" applyBorder="1" applyAlignment="1">
      <alignment horizontal="left"/>
    </xf>
    <xf numFmtId="3" fontId="3" fillId="3" borderId="41" xfId="1" applyNumberFormat="1" applyFont="1" applyFill="1" applyBorder="1" applyAlignment="1">
      <alignment horizontal="center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35" xfId="1" applyFont="1" applyBorder="1" applyAlignment="1"/>
    <xf numFmtId="0" fontId="11" fillId="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Q42"/>
  <sheetViews>
    <sheetView tabSelected="1" workbookViewId="0">
      <selection activeCell="O28" sqref="O28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1" width="19.109375" style="138" hidden="1" customWidth="1"/>
    <col min="12" max="12" width="0" hidden="1" customWidth="1"/>
    <col min="13" max="13" width="9.5546875" hidden="1" customWidth="1"/>
    <col min="14" max="14" width="10.109375" hidden="1" customWidth="1"/>
  </cols>
  <sheetData>
    <row r="1" spans="1:14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4"/>
      <c r="K1" s="4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4"/>
      <c r="K2" s="4"/>
      <c r="L2" s="1"/>
      <c r="M2" s="1"/>
      <c r="N2" s="1"/>
    </row>
    <row r="3" spans="1:14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  <c r="L3" s="1"/>
      <c r="M3" s="1"/>
      <c r="N3" s="1"/>
    </row>
    <row r="4" spans="1:14" ht="15" thickBot="1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6"/>
      <c r="K4" s="6"/>
      <c r="L4" s="1"/>
      <c r="M4" s="1"/>
      <c r="N4" s="1"/>
    </row>
    <row r="5" spans="1:14" ht="48.6" thickBot="1" x14ac:dyDescent="0.35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11" t="s">
        <v>13</v>
      </c>
      <c r="L5" s="12"/>
      <c r="M5" s="1"/>
      <c r="N5" s="1"/>
    </row>
    <row r="6" spans="1:14" x14ac:dyDescent="0.3">
      <c r="A6" s="13">
        <v>1</v>
      </c>
      <c r="B6" s="14"/>
      <c r="C6" s="15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7">
        <v>8</v>
      </c>
      <c r="J6" s="18">
        <v>8</v>
      </c>
      <c r="K6" s="18">
        <v>8</v>
      </c>
      <c r="L6" s="12"/>
      <c r="M6" s="1"/>
      <c r="N6" s="1"/>
    </row>
    <row r="7" spans="1:14" x14ac:dyDescent="0.3">
      <c r="A7" s="19" t="s">
        <v>14</v>
      </c>
      <c r="B7" s="20"/>
      <c r="C7" s="20"/>
      <c r="D7" s="20"/>
      <c r="E7" s="20"/>
      <c r="F7" s="20"/>
      <c r="G7" s="20"/>
      <c r="H7" s="20"/>
      <c r="I7" s="21"/>
      <c r="J7" s="22"/>
      <c r="K7" s="22"/>
      <c r="L7" s="12"/>
      <c r="M7" s="1"/>
      <c r="N7" s="1"/>
    </row>
    <row r="8" spans="1:14" x14ac:dyDescent="0.3">
      <c r="A8" s="23" t="s">
        <v>15</v>
      </c>
      <c r="B8" s="24"/>
      <c r="C8" s="25">
        <v>4900</v>
      </c>
      <c r="D8" s="26">
        <v>87947.349999999511</v>
      </c>
      <c r="E8" s="25">
        <v>551951.59</v>
      </c>
      <c r="F8" s="27">
        <v>551131.5</v>
      </c>
      <c r="G8" s="25">
        <v>546856.4</v>
      </c>
      <c r="H8" s="25">
        <f>C8+E8-F8</f>
        <v>5720.0899999999674</v>
      </c>
      <c r="I8" s="26">
        <f>D8+E8-G8</f>
        <v>93042.539999999455</v>
      </c>
      <c r="J8" s="28">
        <v>354650</v>
      </c>
      <c r="K8" s="28">
        <f>F8-J8</f>
        <v>196481.5</v>
      </c>
      <c r="L8" s="29"/>
      <c r="M8" s="29"/>
      <c r="N8" s="29"/>
    </row>
    <row r="9" spans="1:14" x14ac:dyDescent="0.3">
      <c r="A9" s="30"/>
      <c r="B9" s="31"/>
      <c r="C9" s="25"/>
      <c r="D9" s="32"/>
      <c r="E9" s="25"/>
      <c r="F9" s="27"/>
      <c r="G9" s="25"/>
      <c r="H9" s="25"/>
      <c r="I9" s="32"/>
      <c r="J9" s="33"/>
      <c r="K9" s="33"/>
      <c r="L9" s="29"/>
      <c r="M9" s="29"/>
      <c r="N9" s="29"/>
    </row>
    <row r="10" spans="1:14" x14ac:dyDescent="0.3">
      <c r="A10" s="30" t="s">
        <v>16</v>
      </c>
      <c r="B10" s="31"/>
      <c r="C10" s="34">
        <v>556966.86999999988</v>
      </c>
      <c r="D10" s="26">
        <v>56737.450000000244</v>
      </c>
      <c r="E10" s="34">
        <v>307402.5</v>
      </c>
      <c r="F10" s="35">
        <v>297228</v>
      </c>
      <c r="G10" s="25">
        <v>308636.2</v>
      </c>
      <c r="H10" s="25">
        <f>C10+E10-F10</f>
        <v>567141.36999999988</v>
      </c>
      <c r="I10" s="26">
        <f>D10+E10-G10</f>
        <v>55503.750000000233</v>
      </c>
      <c r="J10" s="36">
        <v>125923.99</v>
      </c>
      <c r="K10" s="28">
        <f>F10-J10</f>
        <v>171304.01</v>
      </c>
      <c r="L10" s="37"/>
      <c r="M10" s="37"/>
      <c r="N10" s="37"/>
    </row>
    <row r="11" spans="1:14" x14ac:dyDescent="0.3">
      <c r="A11" s="38"/>
      <c r="B11" s="39"/>
      <c r="C11" s="40"/>
      <c r="D11" s="41"/>
      <c r="E11" s="40"/>
      <c r="F11" s="42"/>
      <c r="G11" s="40"/>
      <c r="H11" s="40"/>
      <c r="I11" s="41"/>
      <c r="J11" s="43"/>
      <c r="K11" s="43"/>
      <c r="L11" s="1"/>
      <c r="M11" s="1"/>
      <c r="N11" s="1"/>
    </row>
    <row r="12" spans="1:14" x14ac:dyDescent="0.3">
      <c r="A12" s="44" t="s">
        <v>17</v>
      </c>
      <c r="B12" s="45"/>
      <c r="C12" s="46">
        <v>-1.1100000001461012</v>
      </c>
      <c r="D12" s="47">
        <v>20165.699999999881</v>
      </c>
      <c r="E12" s="46">
        <v>120548.93</v>
      </c>
      <c r="F12" s="48">
        <v>120548.93</v>
      </c>
      <c r="G12" s="49">
        <v>119981.94</v>
      </c>
      <c r="H12" s="49">
        <f>C12+E12-F12</f>
        <v>-1.1100000001461012</v>
      </c>
      <c r="I12" s="47">
        <f>D12+E12-G12</f>
        <v>20732.689999999886</v>
      </c>
      <c r="J12" s="36">
        <v>31271</v>
      </c>
      <c r="K12" s="28">
        <f>F12-J12</f>
        <v>89277.93</v>
      </c>
      <c r="L12" s="1"/>
      <c r="M12" s="1" t="s">
        <v>18</v>
      </c>
      <c r="N12" s="1"/>
    </row>
    <row r="13" spans="1:14" x14ac:dyDescent="0.3">
      <c r="A13" s="50"/>
      <c r="B13" s="51"/>
      <c r="C13" s="34"/>
      <c r="D13" s="26"/>
      <c r="E13" s="34"/>
      <c r="F13" s="35"/>
      <c r="G13" s="25"/>
      <c r="H13" s="25"/>
      <c r="I13" s="26"/>
      <c r="J13" s="36"/>
      <c r="K13" s="36"/>
      <c r="L13" s="1"/>
      <c r="M13" s="1"/>
      <c r="N13" s="1"/>
    </row>
    <row r="14" spans="1:14" x14ac:dyDescent="0.3">
      <c r="A14" s="50" t="s">
        <v>19</v>
      </c>
      <c r="B14" s="51"/>
      <c r="C14" s="34">
        <v>-100.75000000004366</v>
      </c>
      <c r="D14" s="26">
        <v>4102.4100000000035</v>
      </c>
      <c r="E14" s="34">
        <v>7132.13</v>
      </c>
      <c r="F14" s="35">
        <v>7132.13</v>
      </c>
      <c r="G14" s="25">
        <v>7090.36</v>
      </c>
      <c r="H14" s="25">
        <f>C14+E14-F14</f>
        <v>-100.75000000004366</v>
      </c>
      <c r="I14" s="26">
        <f>D14+E14-G14</f>
        <v>4144.1800000000048</v>
      </c>
      <c r="J14" s="36">
        <v>13954.95</v>
      </c>
      <c r="K14" s="28">
        <f>F14-J14</f>
        <v>-6822.8200000000006</v>
      </c>
      <c r="L14" s="1"/>
      <c r="M14" s="1"/>
      <c r="N14" s="1"/>
    </row>
    <row r="15" spans="1:14" x14ac:dyDescent="0.3">
      <c r="A15" s="50"/>
      <c r="B15" s="51"/>
      <c r="C15" s="34"/>
      <c r="D15" s="26"/>
      <c r="E15" s="34"/>
      <c r="F15" s="35"/>
      <c r="G15" s="25"/>
      <c r="H15" s="25"/>
      <c r="I15" s="26"/>
      <c r="J15" s="36"/>
      <c r="K15" s="36"/>
      <c r="L15" s="1"/>
      <c r="M15" s="1"/>
      <c r="N15" s="1"/>
    </row>
    <row r="16" spans="1:14" x14ac:dyDescent="0.3">
      <c r="A16" s="50" t="s">
        <v>20</v>
      </c>
      <c r="B16" s="51"/>
      <c r="C16" s="34">
        <v>32.309999999957654</v>
      </c>
      <c r="D16" s="26">
        <v>3112.6599999999962</v>
      </c>
      <c r="E16" s="34">
        <v>5357.34</v>
      </c>
      <c r="F16" s="35">
        <v>5357.34</v>
      </c>
      <c r="G16" s="25">
        <v>5367.36</v>
      </c>
      <c r="H16" s="25">
        <f>C16+E16-F16</f>
        <v>32.309999999957654</v>
      </c>
      <c r="I16" s="26">
        <f>D16+E16-G16</f>
        <v>3102.6399999999967</v>
      </c>
      <c r="J16" s="36">
        <v>16092.85</v>
      </c>
      <c r="K16" s="28">
        <f>F16-J16</f>
        <v>-10735.51</v>
      </c>
      <c r="L16" s="1"/>
      <c r="M16" s="1"/>
      <c r="N16" s="1"/>
    </row>
    <row r="17" spans="1:17" x14ac:dyDescent="0.3">
      <c r="A17" s="50"/>
      <c r="B17" s="51"/>
      <c r="C17" s="34"/>
      <c r="D17" s="26"/>
      <c r="E17" s="34"/>
      <c r="F17" s="35"/>
      <c r="G17" s="25"/>
      <c r="H17" s="25"/>
      <c r="I17" s="26"/>
      <c r="J17" s="36"/>
      <c r="K17" s="36"/>
      <c r="L17" s="1"/>
      <c r="M17" s="1"/>
      <c r="N17" s="1"/>
    </row>
    <row r="18" spans="1:17" x14ac:dyDescent="0.3">
      <c r="A18" s="50" t="s">
        <v>21</v>
      </c>
      <c r="B18" s="51"/>
      <c r="C18" s="34">
        <v>-1606.4000000000451</v>
      </c>
      <c r="D18" s="26">
        <v>2472.6799999999967</v>
      </c>
      <c r="E18" s="34">
        <v>22772.67</v>
      </c>
      <c r="F18" s="35">
        <v>22772.67</v>
      </c>
      <c r="G18" s="25">
        <v>21662.91</v>
      </c>
      <c r="H18" s="25">
        <f>C18+E18-F18</f>
        <v>-1606.4000000000451</v>
      </c>
      <c r="I18" s="26">
        <f>D18+E18-G18</f>
        <v>3582.4399999999951</v>
      </c>
      <c r="J18" s="36">
        <v>45011.79</v>
      </c>
      <c r="K18" s="28">
        <f>F18-J18</f>
        <v>-22239.120000000003</v>
      </c>
      <c r="L18" s="1"/>
      <c r="M18" s="1"/>
      <c r="N18" s="1"/>
    </row>
    <row r="19" spans="1:17" x14ac:dyDescent="0.3">
      <c r="A19" s="50"/>
      <c r="B19" s="51"/>
      <c r="C19" s="34"/>
      <c r="D19" s="26"/>
      <c r="E19" s="34"/>
      <c r="F19" s="35"/>
      <c r="G19" s="25"/>
      <c r="H19" s="25"/>
      <c r="I19" s="26"/>
      <c r="J19" s="36"/>
      <c r="K19" s="36"/>
      <c r="L19" s="1"/>
      <c r="M19" s="1"/>
      <c r="N19" s="1"/>
    </row>
    <row r="20" spans="1:17" x14ac:dyDescent="0.3">
      <c r="A20" s="50" t="s">
        <v>22</v>
      </c>
      <c r="B20" s="52"/>
      <c r="C20" s="34">
        <v>0</v>
      </c>
      <c r="D20" s="34">
        <v>123.28999999992956</v>
      </c>
      <c r="E20" s="34"/>
      <c r="F20" s="34"/>
      <c r="G20" s="34"/>
      <c r="H20" s="34">
        <f>C20+E20-F20</f>
        <v>0</v>
      </c>
      <c r="I20" s="26">
        <f>D20+E20-G20</f>
        <v>123.28999999992956</v>
      </c>
      <c r="J20" s="36">
        <v>150944.68</v>
      </c>
      <c r="K20" s="28">
        <f>F20-J20</f>
        <v>-150944.68</v>
      </c>
    </row>
    <row r="21" spans="1:17" ht="15" thickBot="1" x14ac:dyDescent="0.35">
      <c r="A21" s="50"/>
      <c r="B21" s="51"/>
      <c r="C21" s="34"/>
      <c r="D21" s="26"/>
      <c r="E21" s="35"/>
      <c r="F21" s="35"/>
      <c r="G21" s="25"/>
      <c r="H21" s="25"/>
      <c r="I21" s="26"/>
      <c r="J21" s="36"/>
      <c r="K21" s="36"/>
      <c r="L21" s="1"/>
      <c r="M21" s="1"/>
      <c r="N21" s="1"/>
    </row>
    <row r="22" spans="1:17" ht="15" thickBot="1" x14ac:dyDescent="0.35">
      <c r="A22" s="53" t="s">
        <v>23</v>
      </c>
      <c r="B22" s="54"/>
      <c r="C22" s="55">
        <f>C8+C10+C12+C14+C16+C18+C21+C20</f>
        <v>560190.91999999969</v>
      </c>
      <c r="D22" s="55">
        <f t="shared" ref="D22:I22" si="0">D8+D10+D12+D14+D16+D18+D21+D20</f>
        <v>174661.53999999957</v>
      </c>
      <c r="E22" s="55">
        <f>E8+E10+E12+E14+E16+E18+E20</f>
        <v>1015165.16</v>
      </c>
      <c r="F22" s="55">
        <f t="shared" si="0"/>
        <v>1004170.57</v>
      </c>
      <c r="G22" s="55">
        <f t="shared" si="0"/>
        <v>1009595.17</v>
      </c>
      <c r="H22" s="55">
        <f t="shared" si="0"/>
        <v>571185.50999999966</v>
      </c>
      <c r="I22" s="55">
        <f t="shared" si="0"/>
        <v>180231.52999999947</v>
      </c>
      <c r="J22" s="56">
        <f>J8+J10+J12+J14+J16+J18+J20</f>
        <v>737849.26</v>
      </c>
      <c r="K22" s="56">
        <f>K8+K10+K12+K14+K16+K18+K20</f>
        <v>266321.31</v>
      </c>
      <c r="L22" s="1"/>
      <c r="M22" s="1"/>
      <c r="N22" s="1"/>
    </row>
    <row r="23" spans="1:17" s="63" customFormat="1" ht="29.25" customHeight="1" x14ac:dyDescent="0.3">
      <c r="A23" s="57" t="s">
        <v>24</v>
      </c>
      <c r="B23" s="58"/>
      <c r="C23" s="59">
        <v>321814.77999999997</v>
      </c>
      <c r="D23" s="59">
        <v>62097.210000000079</v>
      </c>
      <c r="E23" s="60">
        <f>SUM(E24:E26)</f>
        <v>450818.04000000004</v>
      </c>
      <c r="F23" s="61"/>
      <c r="G23" s="59">
        <f>SUM(G24:G26)</f>
        <v>449254.08000000007</v>
      </c>
      <c r="H23" s="59">
        <f>C23+E23-F23</f>
        <v>772632.82000000007</v>
      </c>
      <c r="I23" s="59">
        <f>D23+E23-G23</f>
        <v>63661.170000000042</v>
      </c>
      <c r="J23" s="28">
        <f>E23+F23-H23</f>
        <v>-321814.78000000003</v>
      </c>
      <c r="K23" s="28"/>
      <c r="L23" s="62"/>
      <c r="M23" s="37" t="s">
        <v>25</v>
      </c>
      <c r="N23" s="37"/>
    </row>
    <row r="24" spans="1:17" s="63" customFormat="1" ht="29.25" hidden="1" customHeight="1" x14ac:dyDescent="0.3">
      <c r="A24" s="64" t="s">
        <v>26</v>
      </c>
      <c r="B24" s="65"/>
      <c r="C24" s="66">
        <v>390835.44</v>
      </c>
      <c r="D24" s="67">
        <v>62097.210000000079</v>
      </c>
      <c r="E24" s="68">
        <v>429596.86</v>
      </c>
      <c r="F24" s="68"/>
      <c r="G24" s="66">
        <v>428032.9</v>
      </c>
      <c r="H24" s="67">
        <f>C24+E24-F24</f>
        <v>820432.3</v>
      </c>
      <c r="I24" s="69">
        <f t="shared" ref="I24:I26" si="1">D24+E24-G24</f>
        <v>63661.170000000042</v>
      </c>
      <c r="J24" s="70"/>
      <c r="K24" s="28"/>
      <c r="L24" s="62"/>
      <c r="M24" s="37"/>
      <c r="N24" s="37">
        <v>130000</v>
      </c>
    </row>
    <row r="25" spans="1:17" s="63" customFormat="1" ht="29.25" hidden="1" customHeight="1" x14ac:dyDescent="0.3">
      <c r="A25" s="71" t="s">
        <v>27</v>
      </c>
      <c r="B25" s="72"/>
      <c r="C25" s="73"/>
      <c r="D25" s="73"/>
      <c r="E25" s="74">
        <v>577.34</v>
      </c>
      <c r="F25" s="74"/>
      <c r="G25" s="73">
        <v>577.34</v>
      </c>
      <c r="H25" s="73"/>
      <c r="I25" s="75"/>
      <c r="J25" s="70"/>
      <c r="K25" s="28"/>
      <c r="L25" s="62"/>
      <c r="M25" s="37"/>
      <c r="N25" s="37"/>
      <c r="P25" s="76">
        <f>H28-I28</f>
        <v>754834.53</v>
      </c>
      <c r="Q25" s="63">
        <v>754836.82</v>
      </c>
    </row>
    <row r="26" spans="1:17" s="63" customFormat="1" ht="29.25" hidden="1" customHeight="1" x14ac:dyDescent="0.3">
      <c r="A26" s="77" t="s">
        <v>28</v>
      </c>
      <c r="B26" s="78"/>
      <c r="C26" s="79">
        <v>18800.64</v>
      </c>
      <c r="D26" s="79">
        <v>0</v>
      </c>
      <c r="E26" s="80">
        <v>20643.84</v>
      </c>
      <c r="F26" s="80"/>
      <c r="G26" s="80">
        <v>20643.84</v>
      </c>
      <c r="H26" s="79">
        <f t="shared" ref="H26" si="2">C26+E26-F26</f>
        <v>39444.479999999996</v>
      </c>
      <c r="I26" s="81">
        <f t="shared" si="1"/>
        <v>0</v>
      </c>
      <c r="J26" s="70"/>
      <c r="K26" s="28"/>
      <c r="L26" s="62"/>
      <c r="M26" s="82">
        <f>C28-D28+130000</f>
        <v>430784.28999999992</v>
      </c>
      <c r="N26" s="37">
        <v>32521.85</v>
      </c>
      <c r="P26" s="76">
        <f>P25-Q25</f>
        <v>-2.2899999999208376</v>
      </c>
    </row>
    <row r="27" spans="1:17" s="63" customFormat="1" ht="66" customHeight="1" x14ac:dyDescent="0.3">
      <c r="A27" s="83" t="s">
        <v>29</v>
      </c>
      <c r="B27" s="84"/>
      <c r="C27" s="25">
        <v>41066.720000000001</v>
      </c>
      <c r="D27" s="25"/>
      <c r="E27" s="27">
        <v>4796.16</v>
      </c>
      <c r="F27" s="27"/>
      <c r="G27" s="25">
        <v>4796.16</v>
      </c>
      <c r="H27" s="25">
        <f>C27+E27-F27</f>
        <v>45862.880000000005</v>
      </c>
      <c r="I27" s="25"/>
      <c r="J27" s="28"/>
      <c r="K27" s="28"/>
      <c r="L27" s="62"/>
      <c r="M27" s="85">
        <f>M26-N26</f>
        <v>398262.43999999994</v>
      </c>
      <c r="N27" s="37"/>
    </row>
    <row r="28" spans="1:17" s="63" customFormat="1" ht="15" thickBot="1" x14ac:dyDescent="0.35">
      <c r="A28" s="86" t="s">
        <v>23</v>
      </c>
      <c r="B28" s="87"/>
      <c r="C28" s="88">
        <f>C23+C27</f>
        <v>362881.5</v>
      </c>
      <c r="D28" s="88">
        <f>D23</f>
        <v>62097.210000000079</v>
      </c>
      <c r="E28" s="88">
        <f>E23+E27</f>
        <v>455614.2</v>
      </c>
      <c r="F28" s="88">
        <f>F23</f>
        <v>0</v>
      </c>
      <c r="G28" s="88">
        <f>G23+G27</f>
        <v>454050.24000000005</v>
      </c>
      <c r="H28" s="88">
        <f>H23+H27</f>
        <v>818495.70000000007</v>
      </c>
      <c r="I28" s="88">
        <f>I23+I27</f>
        <v>63661.170000000042</v>
      </c>
      <c r="J28" s="89">
        <f>J23</f>
        <v>-321814.78000000003</v>
      </c>
      <c r="K28" s="89">
        <f>K23</f>
        <v>0</v>
      </c>
      <c r="L28" s="90"/>
      <c r="M28" s="91">
        <f>H28-I28</f>
        <v>754834.53</v>
      </c>
      <c r="N28" s="91">
        <v>300786.58</v>
      </c>
    </row>
    <row r="29" spans="1:17" s="98" customFormat="1" ht="15" thickBot="1" x14ac:dyDescent="0.35">
      <c r="A29" s="92"/>
      <c r="B29" s="93"/>
      <c r="C29" s="94"/>
      <c r="D29" s="94"/>
      <c r="E29" s="94"/>
      <c r="F29" s="94"/>
      <c r="G29" s="94"/>
      <c r="H29" s="94"/>
      <c r="I29" s="94"/>
      <c r="J29" s="95"/>
      <c r="K29" s="95"/>
      <c r="L29" s="96"/>
      <c r="M29" s="97"/>
      <c r="N29" s="97"/>
    </row>
    <row r="30" spans="1:17" ht="15" thickBot="1" x14ac:dyDescent="0.35">
      <c r="A30" s="99"/>
      <c r="B30" s="100"/>
      <c r="C30" s="100"/>
      <c r="D30" s="100"/>
      <c r="E30" s="100"/>
      <c r="F30" s="100"/>
      <c r="G30" s="100"/>
      <c r="H30" s="100"/>
      <c r="I30" s="101"/>
      <c r="J30" s="102"/>
      <c r="K30" s="102"/>
      <c r="M30" s="103">
        <f>M28-N28</f>
        <v>454047.95</v>
      </c>
      <c r="N30" s="103"/>
    </row>
    <row r="31" spans="1:17" ht="15" customHeight="1" x14ac:dyDescent="0.3">
      <c r="A31" s="104" t="s">
        <v>30</v>
      </c>
      <c r="B31" s="105"/>
      <c r="C31" s="106">
        <v>-2210.020000000035</v>
      </c>
      <c r="D31" s="106">
        <v>225.16000000002987</v>
      </c>
      <c r="E31" s="106"/>
      <c r="F31" s="106"/>
      <c r="G31" s="106"/>
      <c r="H31" s="106">
        <f>C31+E31-F31</f>
        <v>-2210.020000000035</v>
      </c>
      <c r="I31" s="107">
        <f>D31+E31-G31</f>
        <v>225.16000000002987</v>
      </c>
      <c r="J31" s="28">
        <f>F31</f>
        <v>0</v>
      </c>
      <c r="K31" s="28">
        <f>F31-J31</f>
        <v>0</v>
      </c>
    </row>
    <row r="32" spans="1:17" ht="15" customHeight="1" x14ac:dyDescent="0.3">
      <c r="A32" s="108" t="s">
        <v>31</v>
      </c>
      <c r="B32" s="109"/>
      <c r="C32" s="34">
        <v>-13570.539999999921</v>
      </c>
      <c r="D32" s="34">
        <v>191.04000000000178</v>
      </c>
      <c r="E32" s="34"/>
      <c r="F32" s="34"/>
      <c r="G32" s="34"/>
      <c r="H32" s="34">
        <f>C32+E32-F32</f>
        <v>-13570.539999999921</v>
      </c>
      <c r="I32" s="26">
        <f>D32+E32-G32</f>
        <v>191.04000000000178</v>
      </c>
      <c r="J32" s="28">
        <f>F32</f>
        <v>0</v>
      </c>
      <c r="K32" s="28">
        <f>F32-J32</f>
        <v>0</v>
      </c>
    </row>
    <row r="33" spans="1:11" ht="15" thickBot="1" x14ac:dyDescent="0.35">
      <c r="A33" s="50" t="s">
        <v>32</v>
      </c>
      <c r="B33" s="52"/>
      <c r="C33" s="34">
        <v>516.75999999977648</v>
      </c>
      <c r="D33" s="34">
        <v>1923.0599999997953</v>
      </c>
      <c r="E33" s="34"/>
      <c r="F33" s="34"/>
      <c r="G33" s="34"/>
      <c r="H33" s="34">
        <f>C33+E33-F33</f>
        <v>516.75999999977648</v>
      </c>
      <c r="I33" s="26">
        <f>D33+E33-G33</f>
        <v>1923.0599999997953</v>
      </c>
      <c r="J33" s="28">
        <f>F33</f>
        <v>0</v>
      </c>
      <c r="K33" s="28">
        <f>F33-J33</f>
        <v>0</v>
      </c>
    </row>
    <row r="34" spans="1:11" x14ac:dyDescent="0.3">
      <c r="A34" s="50" t="s">
        <v>33</v>
      </c>
      <c r="B34" s="52"/>
      <c r="C34" s="34">
        <v>0</v>
      </c>
      <c r="D34" s="34">
        <v>0</v>
      </c>
      <c r="E34" s="34"/>
      <c r="F34" s="34"/>
      <c r="G34" s="34"/>
      <c r="H34" s="34">
        <f>C34+E34-F34</f>
        <v>0</v>
      </c>
      <c r="I34" s="26">
        <f>D34+E34-G34</f>
        <v>0</v>
      </c>
      <c r="J34" s="110"/>
      <c r="K34" s="28">
        <f>F34-J34</f>
        <v>0</v>
      </c>
    </row>
    <row r="35" spans="1:11" ht="15" thickBot="1" x14ac:dyDescent="0.35">
      <c r="A35" s="111"/>
      <c r="B35" s="112"/>
      <c r="C35" s="113">
        <v>0</v>
      </c>
      <c r="D35" s="113"/>
      <c r="E35" s="113"/>
      <c r="F35" s="113"/>
      <c r="G35" s="113"/>
      <c r="H35" s="114">
        <f>C35+E35-F35</f>
        <v>0</v>
      </c>
      <c r="I35" s="115"/>
      <c r="J35" s="36"/>
      <c r="K35" s="28">
        <f>F35-J35</f>
        <v>0</v>
      </c>
    </row>
    <row r="36" spans="1:11" ht="15" thickBot="1" x14ac:dyDescent="0.35">
      <c r="A36" s="116" t="s">
        <v>23</v>
      </c>
      <c r="B36" s="117"/>
      <c r="C36" s="118">
        <f t="shared" ref="C36:K36" si="3">C31+C32+C33+C34</f>
        <v>-15263.800000000179</v>
      </c>
      <c r="D36" s="118">
        <f t="shared" si="3"/>
        <v>2339.259999999827</v>
      </c>
      <c r="E36" s="118">
        <f t="shared" si="3"/>
        <v>0</v>
      </c>
      <c r="F36" s="118">
        <f t="shared" si="3"/>
        <v>0</v>
      </c>
      <c r="G36" s="118">
        <f t="shared" si="3"/>
        <v>0</v>
      </c>
      <c r="H36" s="118">
        <f t="shared" si="3"/>
        <v>-15263.800000000179</v>
      </c>
      <c r="I36" s="118">
        <f t="shared" si="3"/>
        <v>2339.259999999827</v>
      </c>
      <c r="J36" s="118">
        <f t="shared" si="3"/>
        <v>0</v>
      </c>
      <c r="K36" s="118">
        <f t="shared" si="3"/>
        <v>0</v>
      </c>
    </row>
    <row r="37" spans="1:11" ht="15" thickBot="1" x14ac:dyDescent="0.35">
      <c r="A37" s="53" t="s">
        <v>34</v>
      </c>
      <c r="B37" s="119"/>
      <c r="C37" s="120">
        <f>C22+C36+C28</f>
        <v>907808.61999999953</v>
      </c>
      <c r="D37" s="120">
        <f t="shared" ref="D37:I37" si="4">D22+D36+D28</f>
        <v>239098.00999999949</v>
      </c>
      <c r="E37" s="120">
        <f t="shared" si="4"/>
        <v>1470779.36</v>
      </c>
      <c r="F37" s="120">
        <f t="shared" si="4"/>
        <v>1004170.57</v>
      </c>
      <c r="G37" s="120">
        <f t="shared" si="4"/>
        <v>1463645.4100000001</v>
      </c>
      <c r="H37" s="120">
        <f t="shared" si="4"/>
        <v>1374417.4099999997</v>
      </c>
      <c r="I37" s="120">
        <f t="shared" si="4"/>
        <v>246231.95999999935</v>
      </c>
      <c r="J37" s="121">
        <f>J22+J36</f>
        <v>737849.26</v>
      </c>
      <c r="K37" s="121">
        <f>K22+K36</f>
        <v>266321.31</v>
      </c>
    </row>
    <row r="38" spans="1:11" s="126" customFormat="1" ht="15" thickBot="1" x14ac:dyDescent="0.35">
      <c r="A38" s="122" t="s">
        <v>35</v>
      </c>
      <c r="B38" s="123"/>
      <c r="C38" s="124">
        <v>48437.5</v>
      </c>
      <c r="D38" s="124">
        <v>500</v>
      </c>
      <c r="E38" s="124">
        <v>6000</v>
      </c>
      <c r="F38" s="124">
        <v>750</v>
      </c>
      <c r="G38" s="124">
        <v>6000</v>
      </c>
      <c r="H38" s="34">
        <f>C38+E38-F38</f>
        <v>53687.5</v>
      </c>
      <c r="I38" s="124">
        <f>D38+E38-G38</f>
        <v>500</v>
      </c>
      <c r="J38" s="125"/>
      <c r="K38" s="125"/>
    </row>
    <row r="39" spans="1:11" s="126" customFormat="1" ht="15" thickBot="1" x14ac:dyDescent="0.35">
      <c r="A39" s="127" t="s">
        <v>36</v>
      </c>
      <c r="B39" s="128"/>
      <c r="C39" s="129"/>
      <c r="D39" s="129"/>
      <c r="E39" s="129"/>
      <c r="F39" s="129">
        <v>750</v>
      </c>
      <c r="G39" s="129"/>
      <c r="H39" s="34"/>
      <c r="I39" s="129">
        <f>D39+E39-G39</f>
        <v>0</v>
      </c>
      <c r="J39" s="130">
        <f>J34+J35+J36+J37</f>
        <v>737849.26</v>
      </c>
      <c r="K39" s="130">
        <f>K34+K35+K36+K37</f>
        <v>266321.31</v>
      </c>
    </row>
    <row r="40" spans="1:11" ht="15" thickBot="1" x14ac:dyDescent="0.35">
      <c r="A40" s="127" t="s">
        <v>37</v>
      </c>
      <c r="B40" s="128"/>
      <c r="C40" s="129"/>
      <c r="D40" s="129"/>
      <c r="E40" s="129">
        <v>6000</v>
      </c>
      <c r="F40" s="129"/>
      <c r="G40" s="129">
        <v>6000</v>
      </c>
      <c r="H40" s="34"/>
      <c r="I40" s="129"/>
      <c r="J40" s="56">
        <f>J22+J32+J39</f>
        <v>1475698.52</v>
      </c>
      <c r="K40" s="56">
        <f>K22+K32+K39</f>
        <v>532642.62</v>
      </c>
    </row>
    <row r="41" spans="1:11" ht="15" thickBot="1" x14ac:dyDescent="0.35">
      <c r="A41" s="131" t="s">
        <v>38</v>
      </c>
      <c r="B41" s="132"/>
      <c r="C41" s="133">
        <f t="shared" ref="C41:H41" si="5">C38+C36+C22</f>
        <v>593364.61999999953</v>
      </c>
      <c r="D41" s="133">
        <f t="shared" si="5"/>
        <v>177500.79999999941</v>
      </c>
      <c r="E41" s="133">
        <f t="shared" si="5"/>
        <v>1021165.16</v>
      </c>
      <c r="F41" s="133">
        <f t="shared" si="5"/>
        <v>1004920.57</v>
      </c>
      <c r="G41" s="133">
        <f t="shared" si="5"/>
        <v>1015595.17</v>
      </c>
      <c r="H41" s="133">
        <f t="shared" si="5"/>
        <v>609609.2099999995</v>
      </c>
      <c r="I41" s="133">
        <f>I38+I36+I22</f>
        <v>183070.78999999931</v>
      </c>
      <c r="J41" s="28"/>
      <c r="K41" s="28"/>
    </row>
    <row r="42" spans="1:11" x14ac:dyDescent="0.3">
      <c r="A42" s="134"/>
      <c r="B42" s="135"/>
      <c r="C42" s="136"/>
      <c r="D42" s="136"/>
      <c r="E42" s="136"/>
      <c r="F42" s="136"/>
      <c r="G42" s="136"/>
      <c r="H42" s="136"/>
      <c r="I42" s="137"/>
      <c r="J42" s="28"/>
      <c r="K42" s="28"/>
    </row>
  </sheetData>
  <mergeCells count="39">
    <mergeCell ref="A40:B40"/>
    <mergeCell ref="A41:B41"/>
    <mergeCell ref="A42:I42"/>
    <mergeCell ref="A34:B34"/>
    <mergeCell ref="A35:B35"/>
    <mergeCell ref="A36:B36"/>
    <mergeCell ref="A37:B37"/>
    <mergeCell ref="A38:B38"/>
    <mergeCell ref="A39:B39"/>
    <mergeCell ref="A27:B27"/>
    <mergeCell ref="A28:B28"/>
    <mergeCell ref="A30:I30"/>
    <mergeCell ref="A31:B31"/>
    <mergeCell ref="A32:B32"/>
    <mergeCell ref="A33:B33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2024-03-29T10:11:03Z</dcterms:created>
  <dcterms:modified xsi:type="dcterms:W3CDTF">2024-03-29T10:12:20Z</dcterms:modified>
</cp:coreProperties>
</file>