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60" i="1" l="1"/>
  <c r="L59" i="1"/>
  <c r="F59" i="1"/>
  <c r="E58" i="1"/>
  <c r="E57" i="1"/>
  <c r="E56" i="1"/>
  <c r="E55" i="1"/>
  <c r="E54" i="1"/>
  <c r="E53" i="1"/>
  <c r="E52" i="1"/>
  <c r="E51" i="1"/>
  <c r="L48" i="1"/>
  <c r="F39" i="1"/>
  <c r="F12" i="1"/>
  <c r="F11" i="1"/>
  <c r="F7" i="1"/>
  <c r="F6" i="1"/>
  <c r="F48" i="1" s="1"/>
</calcChain>
</file>

<file path=xl/sharedStrings.xml><?xml version="1.0" encoding="utf-8"?>
<sst xmlns="http://schemas.openxmlformats.org/spreadsheetml/2006/main" count="121" uniqueCount="101">
  <si>
    <t xml:space="preserve">ГОДОВОЙ  АКТ </t>
  </si>
  <si>
    <t>приёмки оказанных услуг и  выполненных работ по содержанию и текущему ремонту общего имущества в многоквартирном доме № 9 по ул. Швейников</t>
  </si>
  <si>
    <t>за период с 01.01.2025г. по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</si>
  <si>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</si>
  <si>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</si>
  <si>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</si>
  <si>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</si>
  <si>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</si>
  <si>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- 1554,10 кв.м.)</t>
  </si>
  <si>
    <t xml:space="preserve">Уборка лестничных клеток - 134,1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</si>
  <si>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</si>
  <si>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</si>
  <si>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01.01.2025г. - 30.06.2025г  - </t>
    </r>
    <r>
      <rPr>
        <b/>
        <sz val="11"/>
        <color theme="1"/>
        <rFont val="Calibri"/>
        <family val="2"/>
        <charset val="204"/>
        <scheme val="minor"/>
      </rPr>
      <t xml:space="preserve">3,64 </t>
    </r>
    <r>
      <rPr>
        <sz val="11"/>
        <color theme="1"/>
        <rFont val="Calibri"/>
        <family val="2"/>
        <charset val="204"/>
        <scheme val="minor"/>
      </rPr>
      <t xml:space="preserve">                    с 01.07.2025г. - 31.12.2025г.     </t>
    </r>
    <r>
      <rPr>
        <b/>
        <sz val="11"/>
        <color theme="1"/>
        <rFont val="Calibri"/>
        <family val="2"/>
        <charset val="204"/>
        <scheme val="minor"/>
      </rPr>
      <t>4,00</t>
    </r>
  </si>
  <si>
    <t xml:space="preserve">Содержание придомовой территории 1 класса - 466,3 кв.м., </t>
  </si>
  <si>
    <t>6 раз в неделю</t>
  </si>
  <si>
    <r>
      <t xml:space="preserve">с 01.01.2025г. - 30.06.2025г  - </t>
    </r>
    <r>
      <rPr>
        <b/>
        <sz val="11"/>
        <color theme="1"/>
        <rFont val="Calibri"/>
        <family val="2"/>
        <charset val="204"/>
        <scheme val="minor"/>
      </rPr>
      <t xml:space="preserve">6,88     </t>
    </r>
    <r>
      <rPr>
        <sz val="11"/>
        <color theme="1"/>
        <rFont val="Calibri"/>
        <family val="2"/>
        <charset val="204"/>
        <scheme val="minor"/>
      </rPr>
      <t xml:space="preserve">               с 01.07.2025г. - 31.12.2025г.     </t>
    </r>
    <r>
      <rPr>
        <b/>
        <sz val="11"/>
        <color theme="1"/>
        <rFont val="Calibri"/>
        <family val="2"/>
        <charset val="204"/>
        <scheme val="minor"/>
      </rPr>
      <t>7,56</t>
    </r>
  </si>
  <si>
    <t>с 01.07.2025г  - 20,26</t>
  </si>
  <si>
    <t>в том числе:</t>
  </si>
  <si>
    <t>Выкашивание газонов придомомовой территории на 1-й раз - 18.06.2025г.</t>
  </si>
  <si>
    <t>Выкашивание газонов придомомовой территории на 2-й раз - 22.07.2025г.</t>
  </si>
  <si>
    <t>Дератизация подвального помещения</t>
  </si>
  <si>
    <t>ежемесячно</t>
  </si>
  <si>
    <r>
      <t xml:space="preserve">с 01.01.2025г. - 30.06.2025г  - </t>
    </r>
    <r>
      <rPr>
        <b/>
        <sz val="11"/>
        <color theme="1"/>
        <rFont val="Calibri"/>
        <family val="2"/>
        <charset val="204"/>
        <scheme val="minor"/>
      </rPr>
      <t xml:space="preserve">0,34 </t>
    </r>
    <r>
      <rPr>
        <sz val="11"/>
        <color theme="1"/>
        <rFont val="Calibri"/>
        <family val="2"/>
        <charset val="204"/>
        <scheme val="minor"/>
      </rPr>
      <t xml:space="preserve">                   с 01.07.2025г. - 31.12.2025г.     </t>
    </r>
    <r>
      <rPr>
        <b/>
        <sz val="11"/>
        <color theme="1"/>
        <rFont val="Calibri"/>
        <family val="2"/>
        <charset val="204"/>
        <scheme val="minor"/>
      </rPr>
      <t>0,37</t>
    </r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</si>
  <si>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</si>
  <si>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</si>
  <si>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 xml:space="preserve">с 01.01.2025г. - 30.06.2025г  - </t>
    </r>
    <r>
      <rPr>
        <b/>
        <sz val="11"/>
        <color theme="1"/>
        <rFont val="Calibri"/>
        <family val="2"/>
        <charset val="204"/>
        <scheme val="minor"/>
      </rPr>
      <t xml:space="preserve">4,50   </t>
    </r>
    <r>
      <rPr>
        <sz val="11"/>
        <color theme="1"/>
        <rFont val="Calibri"/>
        <family val="2"/>
        <charset val="204"/>
        <scheme val="minor"/>
      </rPr>
      <t xml:space="preserve">                 с 01.07.2025г. - 31.12.2025г.     </t>
    </r>
    <r>
      <rPr>
        <b/>
        <sz val="11"/>
        <color theme="1"/>
        <rFont val="Calibri"/>
        <family val="2"/>
        <charset val="204"/>
        <scheme val="minor"/>
      </rPr>
      <t>4,95</t>
    </r>
  </si>
  <si>
    <t>Снятие показаний ОДПУ ХВС - 10.01.2025г.; 10.02.2025г.; 11.03.2025г.; 11.04.2025г.; 12.05.2025г.; 11.06.2025г.; 11.07.2025г.; 11.08.2025г.; 11.09.2025г.; 10.10.2025г.; 11.11.2025г.; 11.12.2025г.</t>
  </si>
  <si>
    <t>Снятие показаний ОДПУ ТЭ - 21.01.2025г.; 20.02.2025г.; 20.03.2025г.; 21.04.2025г.; 21.05.2025г.; 20.10.2025г.; 20.11.2025г.; 22.12.2025г.</t>
  </si>
  <si>
    <t>Снятие показаний ОДПУ ЭЭ - 23.01.2025г.; 21.02.2025г.; 25.03.2025г.; 24.04.2025г.; 22.05.2025г.; 23.06.2025г.; 23.07.2025г.; 22.08.2025г.; 25.09.2025г.; 24.10.2025г.; 25.11.2025г.; 25.12.2025г.</t>
  </si>
  <si>
    <t>Снятие показаний  ИПУ ЭЭ - 23.01.2025г.; 21.02.2025г.; 25.03.2025г.; 24.04.2025г.; 22.05.2025г.; 23.06.2025г.; 23.07.2025г.; 22.08.2025г.; 25.09.2025г.; 24.10.2025г.; 25.11.2025г.; 25.12.2025г.</t>
  </si>
  <si>
    <t>Осмотр чердачного помещения - 27.01.2025г.; 27.02.2025г.; 27.03.2025г.;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</si>
  <si>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</si>
  <si>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</si>
  <si>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 25.04.2025г.; 26.05.2025г.; 25.06.2025г.; 25.07.2025г.; 25.08.2025г.; 25.09.2025г.; 27.10.2025г.; 25.11.2025г.; 25.12.2025г.</t>
  </si>
  <si>
    <t>Осмотр стояка системы ХВС в кв. № 1 - 14.02.2025г.</t>
  </si>
  <si>
    <t>Прочистка стояка канализации диам. 100мм , диам.50мм в подвале № 1 - 28.02.2024г</t>
  </si>
  <si>
    <t>Осмотр системы канализации в подвальном помещении - 03.03.2025г.</t>
  </si>
  <si>
    <t xml:space="preserve">Профилактическая прочистка и промывка трубопроводов системы канализации МКД, разъяснение  потребителям о необходимости соблюдения правил пользования водопроводом и канализацией - 05.03.2025г.; </t>
  </si>
  <si>
    <t>Осмотр системы ХВС, канализации в подвальном помещении на наличие утечек  - 17.03.2025г.</t>
  </si>
  <si>
    <t>Размещение информации на стендах в подъездах  проведении Всероссийского субботника - 24.04.2025г.</t>
  </si>
  <si>
    <t>Закрытие системы теплоснабжения в доме, в связи с окончением отопительного сезона 2024-2025г. - 20.05.2025г</t>
  </si>
  <si>
    <t xml:space="preserve">Профилактическая прочистка и промывка трубопроводов системы канализации МКД, разъяснение  потребителям о необходимости соблюдения правил пользования водопроводом и канализацией - 26.06.2025г.; 24.09.2025г.; </t>
  </si>
  <si>
    <t>Размещение на информационных досках в подъездах Протокола № 1 от 25.06.2025г. Очередного общего годового собрания собственников помещений в МКД - 15.08.2025г</t>
  </si>
  <si>
    <t xml:space="preserve"> Отсутствие доступа в согласованное время для выполнения платных сантехнических работ в кв. № 7 - 02.09.2025г</t>
  </si>
  <si>
    <t>Включение вводного автомата на кв. № 17 - 09.09.2025г.</t>
  </si>
  <si>
    <t>Открытие системы теплоснабжения в доме,  начало отопительного сезона 2025-2026гг - 30.09.2025г</t>
  </si>
  <si>
    <t>Выпуск воздуха из системы отопления в кв. № № 8,26 - 03.10.2025г</t>
  </si>
  <si>
    <t>Выпуск воздуха из системы отопления в кв. № 10 - 08.10.2025г</t>
  </si>
  <si>
    <t>Плановый осмотр УУТЭ, проверка работоспособности - 06.11.2025г.</t>
  </si>
  <si>
    <t>Осмотр УУТЭ, снятие текущих показаний прибора учета тепловой энергии в ТУ  - 27.11.2025г</t>
  </si>
  <si>
    <t xml:space="preserve"> Осмотр балкона на наличие протечек, неисправность отлива остекления балкона - 09.12.2025г.</t>
  </si>
  <si>
    <r>
      <t xml:space="preserve">Аварийно-диспетчерская служба:                                      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</si>
  <si>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с 01.01.2025г. - 30.06.2025г  - </t>
    </r>
    <r>
      <rPr>
        <b/>
        <sz val="11"/>
        <color theme="1"/>
        <rFont val="Calibri"/>
        <family val="2"/>
        <charset val="204"/>
        <scheme val="minor"/>
      </rPr>
      <t xml:space="preserve">3,00   </t>
    </r>
    <r>
      <rPr>
        <sz val="11"/>
        <color theme="1"/>
        <rFont val="Calibri"/>
        <family val="2"/>
        <charset val="204"/>
        <scheme val="minor"/>
      </rPr>
      <t xml:space="preserve">                 с 01.07.2025г. - 31.12.2025г.     </t>
    </r>
    <r>
      <rPr>
        <b/>
        <sz val="11"/>
        <color theme="1"/>
        <rFont val="Calibri"/>
        <family val="2"/>
        <charset val="204"/>
        <scheme val="minor"/>
      </rPr>
      <t>3,30</t>
    </r>
  </si>
  <si>
    <t>промывка - 0,08</t>
  </si>
  <si>
    <t>1500=</t>
  </si>
  <si>
    <t>Осмотр системы центрального отопления в помещениях: чердачных и подвальных на наличие утечек по требованию ООО "Петербургтеплоэнерго" - 08.02.2025г.</t>
  </si>
  <si>
    <t>Прочистка системы канализации диам. 100мм в подвальном помещении подъезда № 1  - 01.03.2025г.</t>
  </si>
  <si>
    <t>Осмотр колодцев системы водоотведения на придомовой территории, заявка передана в ООО "Карелводоканал" - 09.06.2025г</t>
  </si>
  <si>
    <t>Вызов электрика, запах эл. проводки - неисправность стиральной машины в кв. № 11 - 13.06.2025г.</t>
  </si>
  <si>
    <t xml:space="preserve">Неисправность эл. титана, течет клапан в кв. № 25 - 23.06.2025г </t>
  </si>
  <si>
    <t>Осмотр системы центрального отопления в   подвальных помещениях на наличие утечек по требованию ООО "Петербургтеплоэнерго" - 16.12.2025г.</t>
  </si>
  <si>
    <t>Промывка и опрессовка системы отопления (26.06.2025г.)</t>
  </si>
  <si>
    <t xml:space="preserve">1 раз перед началом отопительного периода </t>
  </si>
  <si>
    <t>узел</t>
  </si>
  <si>
    <t>Итого по содержанию:</t>
  </si>
  <si>
    <t>РЕМОНТ ОБЩЕГО ИМУЩЕСТВА</t>
  </si>
  <si>
    <t xml:space="preserve"> </t>
  </si>
  <si>
    <t xml:space="preserve">Фактический объем выполненных работ </t>
  </si>
  <si>
    <t>Очистка свеса кровли от снега и наледи со стороны подъездов с применением автогидроподъемника</t>
  </si>
  <si>
    <t>январь 2024г</t>
  </si>
  <si>
    <t>час</t>
  </si>
  <si>
    <t>Вскрытие вентиляционных каналов в подъезде, очистка от кирпичей, заделка каналов по кв. № 1</t>
  </si>
  <si>
    <t>февраль 2025г</t>
  </si>
  <si>
    <t>шт</t>
  </si>
  <si>
    <t>Демонтаж аварийного радиатора, установка шаровых кранов перед радиатором системы отопления в квартире № 10</t>
  </si>
  <si>
    <t>Ремонт системы ПЗУ (замена БВД, БУД) подъезд № 2</t>
  </si>
  <si>
    <t>апрель 2025г</t>
  </si>
  <si>
    <t>Масляная окраска скамеек на придомовой территории</t>
  </si>
  <si>
    <t>август 2025г</t>
  </si>
  <si>
    <t>Замена манометров и термометров в УУТЭ</t>
  </si>
  <si>
    <t>Замена светодиодного светильника у входа в подъезд № 2</t>
  </si>
  <si>
    <t>декабрь 2025г</t>
  </si>
  <si>
    <t xml:space="preserve">Завоз и планировка ЩПС на придомовой территории, заезд с ул. Швейников </t>
  </si>
  <si>
    <t>тн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</si>
  <si>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</si>
  <si>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</si>
  <si>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361870,12 рублей (триста шестьдесят одна тысяча  восемьсот семьдесят рублей  12 копеек)   </t>
  </si>
  <si>
    <t xml:space="preserve">- по  текущему  ремонту  общего имущества 84533,00  (восемьдесят четыре тысячи пятьсот тридцать три рубля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</si>
  <si>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</si>
  <si>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</si>
  <si>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</si>
  <si>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</si>
  <si>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-  по содержанию общего  имущества на общую сумму   69326,79 ( шестьдесят девять тысяч триста двадцать шесть рублей  79 копеек)</t>
  </si>
  <si>
    <t>- управление  12579,32  (двенадцать тысяч пятьсот семьдесят девять рублей 32 копейки)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</si>
  <si>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</si>
  <si>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- по  текущему ремонту  общего имущества 58312,03  ( пятьдесят восемь тысяч триста двенадцать  рублей  03 копейки)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</si>
  <si>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</si>
  <si>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</si>
  <si>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</si>
  <si>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9 по ул. Швейников</t>
  </si>
  <si>
    <t xml:space="preserve">                                                                                    Марценюк Татьяна Ивановна________________________________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</si>
</sst>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left" wrapText="1"/>
    </xf>
    <xf numFmtId="2" fontId="0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0" fillId="0" borderId="9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2" fontId="0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2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/>
    <xf numFmtId="0" fontId="2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64;&#1074;&#1077;&#1081;&#1085;&#1080;&#1082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г"/>
      <sheetName val="окт 2017г"/>
      <sheetName val="нояб 2017г"/>
      <sheetName val="дек 2017г"/>
      <sheetName val="2017"/>
      <sheetName val="янв 2018г"/>
      <sheetName val="февр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г"/>
      <sheetName val="окт 2018г"/>
      <sheetName val="нояб 2018"/>
      <sheetName val="дек 2018"/>
      <sheetName val="2018г"/>
      <sheetName val="янв 2019"/>
      <sheetName val="февр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г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р 2023"/>
      <sheetName val="март 2023"/>
      <sheetName val="апр 2023"/>
      <sheetName val="май 2023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"/>
      <sheetName val="янв 2024"/>
      <sheetName val="фев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9">
          <cell r="F9">
            <v>5656.924</v>
          </cell>
        </row>
        <row r="10">
          <cell r="F10">
            <v>10692.207999999999</v>
          </cell>
        </row>
        <row r="11">
          <cell r="F11">
            <v>528.39400000000001</v>
          </cell>
        </row>
        <row r="12">
          <cell r="F12">
            <v>6993.45</v>
          </cell>
        </row>
        <row r="22">
          <cell r="F22">
            <v>4662.2999999999993</v>
          </cell>
        </row>
        <row r="24">
          <cell r="F24">
            <v>28533.275999999998</v>
          </cell>
        </row>
        <row r="30">
          <cell r="F30">
            <v>3603</v>
          </cell>
        </row>
      </sheetData>
      <sheetData sheetId="117">
        <row r="9">
          <cell r="F9">
            <v>5656.924</v>
          </cell>
        </row>
        <row r="10">
          <cell r="F10">
            <v>10692.207999999999</v>
          </cell>
        </row>
        <row r="11">
          <cell r="F11">
            <v>528.39400000000001</v>
          </cell>
        </row>
        <row r="12">
          <cell r="F12">
            <v>6993.45</v>
          </cell>
        </row>
        <row r="24">
          <cell r="F24">
            <v>4662.2999999999993</v>
          </cell>
        </row>
        <row r="27">
          <cell r="F27">
            <v>28533.275999999998</v>
          </cell>
        </row>
        <row r="33">
          <cell r="F33">
            <v>15320</v>
          </cell>
        </row>
      </sheetData>
      <sheetData sheetId="118">
        <row r="9">
          <cell r="F9">
            <v>5656.924</v>
          </cell>
        </row>
        <row r="10">
          <cell r="F10">
            <v>10692.207999999999</v>
          </cell>
        </row>
        <row r="11">
          <cell r="F11">
            <v>528.39400000000001</v>
          </cell>
        </row>
        <row r="12">
          <cell r="F12">
            <v>6993.45</v>
          </cell>
        </row>
        <row r="25">
          <cell r="F25">
            <v>4662.2999999999993</v>
          </cell>
        </row>
        <row r="28">
          <cell r="F28">
            <v>28533.275999999998</v>
          </cell>
        </row>
      </sheetData>
      <sheetData sheetId="119">
        <row r="9">
          <cell r="F9">
            <v>5656.924</v>
          </cell>
        </row>
        <row r="10">
          <cell r="F10">
            <v>10692.207999999999</v>
          </cell>
        </row>
        <row r="11">
          <cell r="F11">
            <v>528.39400000000001</v>
          </cell>
        </row>
        <row r="12">
          <cell r="F12">
            <v>6993.45</v>
          </cell>
        </row>
        <row r="23">
          <cell r="F23">
            <v>4662.2999999999993</v>
          </cell>
        </row>
        <row r="25">
          <cell r="F25">
            <v>28533.275999999998</v>
          </cell>
        </row>
        <row r="31">
          <cell r="F31">
            <v>13709</v>
          </cell>
        </row>
      </sheetData>
      <sheetData sheetId="120">
        <row r="9">
          <cell r="F9">
            <v>5656.924</v>
          </cell>
        </row>
        <row r="10">
          <cell r="F10">
            <v>10692.207999999999</v>
          </cell>
        </row>
        <row r="11">
          <cell r="F11">
            <v>528.39400000000001</v>
          </cell>
        </row>
        <row r="12">
          <cell r="F12">
            <v>6993.45</v>
          </cell>
        </row>
        <row r="23">
          <cell r="F23">
            <v>4662.2999999999993</v>
          </cell>
        </row>
        <row r="25">
          <cell r="F25">
            <v>28533.275999999998</v>
          </cell>
        </row>
      </sheetData>
      <sheetData sheetId="121">
        <row r="9">
          <cell r="F9">
            <v>5656.924</v>
          </cell>
        </row>
        <row r="10">
          <cell r="F10">
            <v>10692.207999999999</v>
          </cell>
        </row>
        <row r="12">
          <cell r="F12">
            <v>528.39400000000001</v>
          </cell>
        </row>
        <row r="13">
          <cell r="F13">
            <v>6993.45</v>
          </cell>
        </row>
        <row r="23">
          <cell r="F23">
            <v>4662.2999999999993</v>
          </cell>
        </row>
        <row r="29">
          <cell r="F29">
            <v>31033.275999999998</v>
          </cell>
        </row>
      </sheetData>
      <sheetData sheetId="122">
        <row r="9">
          <cell r="F9">
            <v>6216.4</v>
          </cell>
        </row>
        <row r="10">
          <cell r="F10">
            <v>11748.995999999999</v>
          </cell>
        </row>
        <row r="12">
          <cell r="F12">
            <v>575.01699999999994</v>
          </cell>
        </row>
        <row r="13">
          <cell r="F13">
            <v>7692.7950000000001</v>
          </cell>
        </row>
        <row r="22">
          <cell r="F22">
            <v>5128.53</v>
          </cell>
        </row>
        <row r="24">
          <cell r="F24">
            <v>31361.737999999998</v>
          </cell>
        </row>
      </sheetData>
      <sheetData sheetId="123">
        <row r="9">
          <cell r="F9">
            <v>6216.4</v>
          </cell>
        </row>
        <row r="10">
          <cell r="F10">
            <v>11748.995999999999</v>
          </cell>
        </row>
        <row r="11">
          <cell r="F11">
            <v>575.01699999999994</v>
          </cell>
        </row>
        <row r="12">
          <cell r="F12">
            <v>7692.7950000000001</v>
          </cell>
        </row>
        <row r="22">
          <cell r="F22">
            <v>5128.53</v>
          </cell>
        </row>
        <row r="24">
          <cell r="F24">
            <v>31361.737999999998</v>
          </cell>
        </row>
        <row r="30">
          <cell r="F30">
            <v>9473</v>
          </cell>
        </row>
      </sheetData>
      <sheetData sheetId="124">
        <row r="9">
          <cell r="F9">
            <v>6216.4</v>
          </cell>
        </row>
        <row r="10">
          <cell r="F10">
            <v>11748.995999999999</v>
          </cell>
        </row>
        <row r="11">
          <cell r="F11">
            <v>575.01699999999994</v>
          </cell>
        </row>
        <row r="12">
          <cell r="F12">
            <v>7692.7950000000001</v>
          </cell>
        </row>
        <row r="25">
          <cell r="F25">
            <v>5128.53</v>
          </cell>
        </row>
        <row r="27">
          <cell r="F27">
            <v>31361.737999999998</v>
          </cell>
        </row>
      </sheetData>
      <sheetData sheetId="125">
        <row r="9">
          <cell r="F9">
            <v>6216.4</v>
          </cell>
        </row>
        <row r="10">
          <cell r="F10">
            <v>11748.995999999999</v>
          </cell>
        </row>
        <row r="11">
          <cell r="F11">
            <v>575.01699999999994</v>
          </cell>
        </row>
        <row r="12">
          <cell r="F12">
            <v>7692.7950000000001</v>
          </cell>
        </row>
        <row r="25">
          <cell r="F25">
            <v>5128.53</v>
          </cell>
        </row>
        <row r="27">
          <cell r="F27">
            <v>31361.737999999998</v>
          </cell>
        </row>
      </sheetData>
      <sheetData sheetId="126">
        <row r="9">
          <cell r="F9">
            <v>6216.4</v>
          </cell>
        </row>
        <row r="10">
          <cell r="F10">
            <v>11748.995999999999</v>
          </cell>
        </row>
        <row r="11">
          <cell r="F11">
            <v>575.01699999999994</v>
          </cell>
        </row>
        <row r="12">
          <cell r="F12">
            <v>7692.7950000000001</v>
          </cell>
        </row>
        <row r="24">
          <cell r="F24">
            <v>5128.53</v>
          </cell>
        </row>
        <row r="26">
          <cell r="F26">
            <v>31361.737999999998</v>
          </cell>
        </row>
      </sheetData>
      <sheetData sheetId="127">
        <row r="9">
          <cell r="F9">
            <v>6216.4</v>
          </cell>
        </row>
        <row r="10">
          <cell r="F10">
            <v>11748.995999999999</v>
          </cell>
        </row>
        <row r="11">
          <cell r="F11">
            <v>575.01699999999994</v>
          </cell>
        </row>
        <row r="12">
          <cell r="F12">
            <v>7692.7950000000001</v>
          </cell>
        </row>
        <row r="23">
          <cell r="F23">
            <v>5128.53</v>
          </cell>
        </row>
        <row r="26">
          <cell r="F26">
            <v>31361.737999999998</v>
          </cell>
        </row>
        <row r="32">
          <cell r="F32">
            <v>42428</v>
          </cell>
        </row>
      </sheetData>
      <sheetData sheetId="128"/>
      <sheetData sheetId="129"/>
      <sheetData sheetId="1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C6" sqref="C6:D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1" hidden="1" customWidth="1"/>
    <col min="12" max="12" width="9.5546875" hidden="1" customWidth="1"/>
    <col min="13" max="14" width="0" hidden="1" customWidth="1"/>
  </cols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29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3" x14ac:dyDescent="0.3">
      <c r="A3" s="3" t="s">
        <v>2</v>
      </c>
      <c r="B3" s="3"/>
      <c r="C3" s="3"/>
      <c r="D3" s="3"/>
      <c r="E3" s="3"/>
      <c r="F3" s="3"/>
    </row>
    <row r="4" spans="1:13" ht="110.4" x14ac:dyDescent="0.3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spans="1:13" x14ac:dyDescent="0.3">
      <c r="A5" s="7" t="s">
        <v>8</v>
      </c>
      <c r="B5" s="8"/>
      <c r="C5" s="8"/>
      <c r="D5" s="8"/>
      <c r="E5" s="8"/>
      <c r="F5" s="9"/>
      <c r="M5" s="10">
        <v>1554.1</v>
      </c>
    </row>
    <row r="6" spans="1:13" ht="98.25" customHeight="1" x14ac:dyDescent="0.3">
      <c r="A6" s="11" t="s">
        <v>9</v>
      </c>
      <c r="B6" s="12" t="s">
        <v>10</v>
      </c>
      <c r="C6" s="13" t="s">
        <v>11</v>
      </c>
      <c r="D6" s="14"/>
      <c r="E6" s="15" t="s">
        <v>12</v>
      </c>
      <c r="F6" s="16">
        <f>'[1]янв 2025'!F9+'[1]фев 2025'!F9+'[1]март 2025'!F9+'[1]апр 2025'!F9+'[1]май 2025'!F9+'[1]июнь 2025'!F9+'[1]июль 2025'!F9+'[1]авг 2025'!F9+'[1]сент 2025'!F9+'[1]окт 2025'!F9+'[1]нояб 2025'!F9+'[1]дек 2025'!F9</f>
        <v>71239.944000000003</v>
      </c>
      <c r="K6">
        <v>4</v>
      </c>
    </row>
    <row r="7" spans="1:13" ht="43.2" x14ac:dyDescent="0.3">
      <c r="A7" s="11" t="s">
        <v>13</v>
      </c>
      <c r="B7" s="17" t="s">
        <v>14</v>
      </c>
      <c r="C7" s="18" t="s">
        <v>11</v>
      </c>
      <c r="D7" s="19"/>
      <c r="E7" s="20" t="s">
        <v>15</v>
      </c>
      <c r="F7" s="20">
        <f>'[1]янв 2025'!F10+'[1]фев 2025'!F10+'[1]март 2025'!F10+'[1]апр 2025'!F10+'[1]май 2025'!F10+'[1]июнь 2025'!F10+'[1]июль 2025'!F10+'[1]авг 2025'!F10+'[1]сент 2025'!F10+'[1]окт 2025'!F10+'[1]нояб 2025'!F10+'[1]дек 2025'!F10</f>
        <v>134647.22399999999</v>
      </c>
      <c r="K7" s="21">
        <v>7.56</v>
      </c>
      <c r="M7" t="s">
        <v>16</v>
      </c>
    </row>
    <row r="8" spans="1:13" x14ac:dyDescent="0.3">
      <c r="A8" s="22" t="s">
        <v>17</v>
      </c>
      <c r="B8" s="23"/>
      <c r="C8" s="23"/>
      <c r="D8" s="24"/>
      <c r="E8" s="25"/>
      <c r="F8" s="25"/>
      <c r="K8" s="21"/>
    </row>
    <row r="9" spans="1:13" ht="27" customHeight="1" x14ac:dyDescent="0.3">
      <c r="A9" s="26" t="s">
        <v>18</v>
      </c>
      <c r="B9" s="27"/>
      <c r="C9" s="27"/>
      <c r="D9" s="28"/>
      <c r="E9" s="25"/>
      <c r="F9" s="25"/>
      <c r="K9" s="21"/>
    </row>
    <row r="10" spans="1:13" ht="24" customHeight="1" x14ac:dyDescent="0.3">
      <c r="A10" s="26" t="s">
        <v>19</v>
      </c>
      <c r="B10" s="27"/>
      <c r="C10" s="27"/>
      <c r="D10" s="28"/>
      <c r="E10" s="29"/>
      <c r="F10" s="29"/>
      <c r="K10" s="21"/>
    </row>
    <row r="11" spans="1:13" ht="90.75" customHeight="1" x14ac:dyDescent="0.3">
      <c r="A11" s="30" t="s">
        <v>20</v>
      </c>
      <c r="B11" s="31" t="s">
        <v>21</v>
      </c>
      <c r="C11" s="18" t="s">
        <v>11</v>
      </c>
      <c r="D11" s="19"/>
      <c r="E11" s="15" t="s">
        <v>22</v>
      </c>
      <c r="F11" s="32">
        <f>'[1]янв 2025'!F11+'[1]фев 2025'!F11+'[1]март 2025'!F11+'[1]апр 2025'!F11+'[1]май 2025'!F11+'[1]июнь 2025'!F12+'[1]июль 2025'!F12+'[1]авг 2025'!F11+'[1]сент 2025'!F11+'[1]окт 2025'!F11+'[1]нояб 2025'!F11+'[1]дек 2025'!F11</f>
        <v>6620.4659999999994</v>
      </c>
      <c r="K11" s="21"/>
    </row>
    <row r="12" spans="1:13" ht="129.6" x14ac:dyDescent="0.3">
      <c r="A12" s="33" t="s">
        <v>23</v>
      </c>
      <c r="B12" s="12" t="s">
        <v>24</v>
      </c>
      <c r="C12" s="18" t="s">
        <v>11</v>
      </c>
      <c r="D12" s="19"/>
      <c r="E12" s="20" t="s">
        <v>25</v>
      </c>
      <c r="F12" s="34">
        <f>'[1]янв 2025'!F12+'[1]фев 2025'!F12+'[1]март 2025'!F12+'[1]апр 2025'!F12+'[1]май 2025'!F12+'[1]июнь 2025'!F13+'[1]июль 2025'!F13+'[1]авг 2025'!F12+'[1]сент 2025'!F12+'[1]окт 2025'!F12+'[1]нояб 2025'!F12+'[1]дек 2025'!F12+0.04</f>
        <v>88117.50999999998</v>
      </c>
      <c r="K12">
        <v>0.37</v>
      </c>
    </row>
    <row r="13" spans="1:13" x14ac:dyDescent="0.3">
      <c r="A13" s="35" t="s">
        <v>17</v>
      </c>
      <c r="B13" s="36"/>
      <c r="C13" s="36"/>
      <c r="D13" s="37"/>
      <c r="E13" s="25"/>
      <c r="F13" s="38"/>
      <c r="K13">
        <v>8.25</v>
      </c>
    </row>
    <row r="14" spans="1:13" ht="39.75" customHeight="1" x14ac:dyDescent="0.3">
      <c r="A14" s="26" t="s">
        <v>26</v>
      </c>
      <c r="B14" s="27"/>
      <c r="C14" s="27"/>
      <c r="D14" s="28"/>
      <c r="E14" s="25"/>
      <c r="F14" s="38"/>
    </row>
    <row r="15" spans="1:13" ht="27" customHeight="1" x14ac:dyDescent="0.3">
      <c r="A15" s="26" t="s">
        <v>27</v>
      </c>
      <c r="B15" s="27"/>
      <c r="C15" s="27"/>
      <c r="D15" s="28"/>
      <c r="E15" s="25"/>
      <c r="F15" s="38"/>
    </row>
    <row r="16" spans="1:13" ht="38.25" customHeight="1" x14ac:dyDescent="0.3">
      <c r="A16" s="26" t="s">
        <v>28</v>
      </c>
      <c r="B16" s="27"/>
      <c r="C16" s="27"/>
      <c r="D16" s="28"/>
      <c r="E16" s="25"/>
      <c r="F16" s="38"/>
    </row>
    <row r="17" spans="1:6" ht="37.5" customHeight="1" x14ac:dyDescent="0.3">
      <c r="A17" s="26" t="s">
        <v>29</v>
      </c>
      <c r="B17" s="27"/>
      <c r="C17" s="27"/>
      <c r="D17" s="28"/>
      <c r="E17" s="25"/>
      <c r="F17" s="38"/>
    </row>
    <row r="18" spans="1:6" ht="40.5" customHeight="1" x14ac:dyDescent="0.3">
      <c r="A18" s="26" t="s">
        <v>30</v>
      </c>
      <c r="B18" s="27"/>
      <c r="C18" s="27"/>
      <c r="D18" s="28"/>
      <c r="E18" s="25"/>
      <c r="F18" s="38"/>
    </row>
    <row r="19" spans="1:6" ht="65.25" customHeight="1" x14ac:dyDescent="0.3">
      <c r="A19" s="26" t="s">
        <v>31</v>
      </c>
      <c r="B19" s="27"/>
      <c r="C19" s="27"/>
      <c r="D19" s="28"/>
      <c r="E19" s="25"/>
      <c r="F19" s="38"/>
    </row>
    <row r="20" spans="1:6" ht="53.25" customHeight="1" x14ac:dyDescent="0.3">
      <c r="A20" s="27" t="s">
        <v>32</v>
      </c>
      <c r="B20" s="27"/>
      <c r="C20" s="27"/>
      <c r="D20" s="28"/>
      <c r="E20" s="25"/>
      <c r="F20" s="38"/>
    </row>
    <row r="21" spans="1:6" ht="52.5" customHeight="1" x14ac:dyDescent="0.3">
      <c r="A21" s="27" t="s">
        <v>33</v>
      </c>
      <c r="B21" s="27"/>
      <c r="C21" s="27"/>
      <c r="D21" s="28"/>
      <c r="E21" s="25"/>
      <c r="F21" s="38"/>
    </row>
    <row r="22" spans="1:6" x14ac:dyDescent="0.3">
      <c r="A22" s="26" t="s">
        <v>34</v>
      </c>
      <c r="B22" s="27"/>
      <c r="C22" s="27"/>
      <c r="D22" s="28"/>
      <c r="E22" s="25"/>
      <c r="F22" s="38"/>
    </row>
    <row r="23" spans="1:6" ht="27" customHeight="1" x14ac:dyDescent="0.3">
      <c r="A23" s="26" t="s">
        <v>35</v>
      </c>
      <c r="B23" s="27"/>
      <c r="C23" s="27"/>
      <c r="D23" s="28"/>
      <c r="E23" s="25"/>
      <c r="F23" s="38"/>
    </row>
    <row r="24" spans="1:6" ht="18.75" customHeight="1" x14ac:dyDescent="0.3">
      <c r="A24" s="26" t="s">
        <v>36</v>
      </c>
      <c r="B24" s="27"/>
      <c r="C24" s="27"/>
      <c r="D24" s="28"/>
      <c r="E24" s="25"/>
      <c r="F24" s="38"/>
    </row>
    <row r="25" spans="1:6" ht="51.75" customHeight="1" x14ac:dyDescent="0.3">
      <c r="A25" s="27" t="s">
        <v>37</v>
      </c>
      <c r="B25" s="27"/>
      <c r="C25" s="27"/>
      <c r="D25" s="28"/>
      <c r="E25" s="25"/>
      <c r="F25" s="38"/>
    </row>
    <row r="26" spans="1:6" ht="28.5" customHeight="1" x14ac:dyDescent="0.3">
      <c r="A26" s="26" t="s">
        <v>38</v>
      </c>
      <c r="B26" s="27"/>
      <c r="C26" s="27"/>
      <c r="D26" s="28"/>
      <c r="E26" s="25"/>
      <c r="F26" s="38"/>
    </row>
    <row r="27" spans="1:6" ht="27" customHeight="1" x14ac:dyDescent="0.3">
      <c r="A27" s="26" t="s">
        <v>39</v>
      </c>
      <c r="B27" s="27"/>
      <c r="C27" s="27"/>
      <c r="D27" s="28"/>
      <c r="E27" s="25"/>
      <c r="F27" s="38"/>
    </row>
    <row r="28" spans="1:6" ht="26.25" customHeight="1" x14ac:dyDescent="0.3">
      <c r="A28" s="26" t="s">
        <v>40</v>
      </c>
      <c r="B28" s="27"/>
      <c r="C28" s="27"/>
      <c r="D28" s="28"/>
      <c r="E28" s="25"/>
      <c r="F28" s="38"/>
    </row>
    <row r="29" spans="1:6" ht="51.75" customHeight="1" x14ac:dyDescent="0.3">
      <c r="A29" s="27" t="s">
        <v>41</v>
      </c>
      <c r="B29" s="27"/>
      <c r="C29" s="27"/>
      <c r="D29" s="28"/>
      <c r="E29" s="25"/>
      <c r="F29" s="38"/>
    </row>
    <row r="30" spans="1:6" ht="39.75" customHeight="1" x14ac:dyDescent="0.3">
      <c r="A30" s="26" t="s">
        <v>42</v>
      </c>
      <c r="B30" s="27"/>
      <c r="C30" s="27"/>
      <c r="D30" s="28"/>
      <c r="E30" s="25"/>
      <c r="F30" s="38"/>
    </row>
    <row r="31" spans="1:6" ht="29.25" customHeight="1" x14ac:dyDescent="0.3">
      <c r="A31" s="26" t="s">
        <v>43</v>
      </c>
      <c r="B31" s="27"/>
      <c r="C31" s="27"/>
      <c r="D31" s="28"/>
      <c r="E31" s="25"/>
      <c r="F31" s="38"/>
    </row>
    <row r="32" spans="1:6" x14ac:dyDescent="0.3">
      <c r="A32" s="26" t="s">
        <v>44</v>
      </c>
      <c r="B32" s="27"/>
      <c r="C32" s="27"/>
      <c r="D32" s="28"/>
      <c r="E32" s="25"/>
      <c r="F32" s="38"/>
    </row>
    <row r="33" spans="1:14" ht="25.5" customHeight="1" x14ac:dyDescent="0.3">
      <c r="A33" s="26" t="s">
        <v>45</v>
      </c>
      <c r="B33" s="27"/>
      <c r="C33" s="27"/>
      <c r="D33" s="28"/>
      <c r="E33" s="25"/>
      <c r="F33" s="38"/>
    </row>
    <row r="34" spans="1:14" ht="15" customHeight="1" x14ac:dyDescent="0.3">
      <c r="A34" s="26" t="s">
        <v>46</v>
      </c>
      <c r="B34" s="27"/>
      <c r="C34" s="27"/>
      <c r="D34" s="28"/>
      <c r="E34" s="25"/>
      <c r="F34" s="38"/>
    </row>
    <row r="35" spans="1:14" ht="16.5" customHeight="1" x14ac:dyDescent="0.3">
      <c r="A35" s="26" t="s">
        <v>47</v>
      </c>
      <c r="B35" s="27"/>
      <c r="C35" s="27"/>
      <c r="D35" s="28"/>
      <c r="E35" s="25"/>
      <c r="F35" s="38"/>
    </row>
    <row r="36" spans="1:14" x14ac:dyDescent="0.3">
      <c r="A36" s="27" t="s">
        <v>48</v>
      </c>
      <c r="B36" s="27"/>
      <c r="C36" s="27"/>
      <c r="D36" s="28"/>
      <c r="E36" s="25"/>
      <c r="F36" s="38"/>
    </row>
    <row r="37" spans="1:14" ht="26.25" customHeight="1" x14ac:dyDescent="0.3">
      <c r="A37" s="26" t="s">
        <v>49</v>
      </c>
      <c r="B37" s="27"/>
      <c r="C37" s="27"/>
      <c r="D37" s="28"/>
      <c r="E37" s="25"/>
      <c r="F37" s="38"/>
    </row>
    <row r="38" spans="1:14" ht="25.5" customHeight="1" x14ac:dyDescent="0.3">
      <c r="A38" s="27" t="s">
        <v>50</v>
      </c>
      <c r="B38" s="27"/>
      <c r="C38" s="27"/>
      <c r="D38" s="28"/>
      <c r="E38" s="29"/>
      <c r="F38" s="38"/>
    </row>
    <row r="39" spans="1:14" ht="27" customHeight="1" x14ac:dyDescent="0.3">
      <c r="A39" s="39" t="s">
        <v>51</v>
      </c>
      <c r="B39" s="12" t="s">
        <v>24</v>
      </c>
      <c r="C39" s="18" t="s">
        <v>11</v>
      </c>
      <c r="D39" s="19"/>
      <c r="E39" s="20" t="s">
        <v>52</v>
      </c>
      <c r="F39" s="34">
        <f>'[1]янв 2025'!F22+'[1]фев 2025'!F24+'[1]март 2025'!F25+'[1]апр 2025'!F23+'[1]май 2025'!F23+'[1]июнь 2025'!F23+'[1]июль 2025'!F22+'[1]авг 2025'!F22+'[1]сент 2025'!F25+'[1]окт 2025'!F25+'[1]нояб 2025'!F24+'[1]дек 2025'!F23</f>
        <v>58744.979999999989</v>
      </c>
    </row>
    <row r="40" spans="1:14" x14ac:dyDescent="0.3">
      <c r="A40" s="40" t="s">
        <v>17</v>
      </c>
      <c r="B40" s="40"/>
      <c r="C40" s="40"/>
      <c r="D40" s="40"/>
      <c r="E40" s="25"/>
      <c r="F40" s="38"/>
      <c r="L40" t="s">
        <v>53</v>
      </c>
      <c r="N40" t="s">
        <v>54</v>
      </c>
    </row>
    <row r="41" spans="1:14" ht="40.5" customHeight="1" x14ac:dyDescent="0.3">
      <c r="A41" s="41" t="s">
        <v>55</v>
      </c>
      <c r="B41" s="41"/>
      <c r="C41" s="41"/>
      <c r="D41" s="41"/>
      <c r="E41" s="25"/>
      <c r="F41" s="38"/>
    </row>
    <row r="42" spans="1:14" ht="24.75" customHeight="1" x14ac:dyDescent="0.3">
      <c r="A42" s="41" t="s">
        <v>56</v>
      </c>
      <c r="B42" s="41"/>
      <c r="C42" s="41"/>
      <c r="D42" s="41"/>
      <c r="E42" s="25"/>
      <c r="F42" s="38"/>
    </row>
    <row r="43" spans="1:14" ht="29.25" customHeight="1" x14ac:dyDescent="0.3">
      <c r="A43" s="26" t="s">
        <v>57</v>
      </c>
      <c r="B43" s="27"/>
      <c r="C43" s="27"/>
      <c r="D43" s="28"/>
      <c r="E43" s="25"/>
      <c r="F43" s="38"/>
    </row>
    <row r="44" spans="1:14" ht="25.5" customHeight="1" x14ac:dyDescent="0.3">
      <c r="A44" s="26" t="s">
        <v>58</v>
      </c>
      <c r="B44" s="27"/>
      <c r="C44" s="27"/>
      <c r="D44" s="28"/>
      <c r="E44" s="25"/>
      <c r="F44" s="38"/>
    </row>
    <row r="45" spans="1:14" ht="18" customHeight="1" x14ac:dyDescent="0.3">
      <c r="A45" s="26" t="s">
        <v>59</v>
      </c>
      <c r="B45" s="27"/>
      <c r="C45" s="27"/>
      <c r="D45" s="28"/>
      <c r="E45" s="25"/>
      <c r="F45" s="38"/>
    </row>
    <row r="46" spans="1:14" ht="39.75" customHeight="1" x14ac:dyDescent="0.3">
      <c r="A46" s="41" t="s">
        <v>60</v>
      </c>
      <c r="B46" s="41"/>
      <c r="C46" s="41"/>
      <c r="D46" s="41"/>
      <c r="E46" s="29"/>
      <c r="F46" s="42"/>
    </row>
    <row r="47" spans="1:14" ht="54.75" customHeight="1" x14ac:dyDescent="0.3">
      <c r="A47" s="30" t="s">
        <v>61</v>
      </c>
      <c r="B47" s="43" t="s">
        <v>62</v>
      </c>
      <c r="C47" s="18" t="s">
        <v>63</v>
      </c>
      <c r="D47" s="19"/>
      <c r="E47" s="32">
        <v>7.0000000000000007E-2</v>
      </c>
      <c r="F47" s="32">
        <v>2500</v>
      </c>
    </row>
    <row r="48" spans="1:14" ht="16.5" customHeight="1" x14ac:dyDescent="0.3">
      <c r="A48" s="44" t="s">
        <v>64</v>
      </c>
      <c r="B48" s="45"/>
      <c r="C48" s="45"/>
      <c r="D48" s="46"/>
      <c r="E48" s="47"/>
      <c r="F48" s="48">
        <f>F6+F7+F11+F12+F39+F47</f>
        <v>361870.12399999995</v>
      </c>
      <c r="L48" s="49">
        <f>'[1]янв 2025'!F24+'[1]фев 2025'!F27+'[1]март 2025'!F28+'[1]апр 2025'!F25+'[1]май 2025'!F25+'[1]июнь 2025'!F29+'[1]июль 2025'!F24+'[1]авг 2025'!F24+'[1]сент 2025'!F27+'[1]окт 2025'!F27+'[1]нояб 2025'!F26+'[1]дек 2025'!F26</f>
        <v>361870.08400000009</v>
      </c>
    </row>
    <row r="49" spans="1:12" x14ac:dyDescent="0.3">
      <c r="A49" s="50" t="s">
        <v>65</v>
      </c>
      <c r="B49" s="50"/>
      <c r="C49" s="50"/>
      <c r="D49" s="50"/>
      <c r="E49" s="50"/>
      <c r="F49" s="50"/>
      <c r="K49" s="49"/>
      <c r="L49" t="s">
        <v>66</v>
      </c>
    </row>
    <row r="50" spans="1:12" ht="110.4" x14ac:dyDescent="0.3">
      <c r="A50" s="4" t="s">
        <v>3</v>
      </c>
      <c r="B50" s="4" t="s">
        <v>4</v>
      </c>
      <c r="C50" s="51" t="s">
        <v>5</v>
      </c>
      <c r="D50" s="52" t="s">
        <v>67</v>
      </c>
      <c r="E50" s="4" t="s">
        <v>6</v>
      </c>
      <c r="F50" s="4" t="s">
        <v>7</v>
      </c>
    </row>
    <row r="51" spans="1:12" ht="57.6" x14ac:dyDescent="0.3">
      <c r="A51" s="53" t="s">
        <v>68</v>
      </c>
      <c r="B51" s="51" t="s">
        <v>69</v>
      </c>
      <c r="C51" s="51" t="s">
        <v>70</v>
      </c>
      <c r="D51" s="51">
        <v>0.75</v>
      </c>
      <c r="E51" s="54">
        <f t="shared" ref="E51:E58" si="0">F51/D51</f>
        <v>4804</v>
      </c>
      <c r="F51" s="54">
        <v>3603</v>
      </c>
    </row>
    <row r="52" spans="1:12" ht="57.6" x14ac:dyDescent="0.3">
      <c r="A52" s="53" t="s">
        <v>71</v>
      </c>
      <c r="B52" s="51" t="s">
        <v>72</v>
      </c>
      <c r="C52" s="51" t="s">
        <v>73</v>
      </c>
      <c r="D52" s="51">
        <v>3</v>
      </c>
      <c r="E52" s="54">
        <f t="shared" si="0"/>
        <v>3650</v>
      </c>
      <c r="F52" s="54">
        <v>10950</v>
      </c>
    </row>
    <row r="53" spans="1:12" ht="72" x14ac:dyDescent="0.3">
      <c r="A53" s="53" t="s">
        <v>74</v>
      </c>
      <c r="B53" s="51" t="s">
        <v>72</v>
      </c>
      <c r="C53" s="51" t="s">
        <v>73</v>
      </c>
      <c r="D53" s="51">
        <v>2</v>
      </c>
      <c r="E53" s="54">
        <f t="shared" si="0"/>
        <v>2185</v>
      </c>
      <c r="F53" s="54">
        <v>4370</v>
      </c>
    </row>
    <row r="54" spans="1:12" ht="28.8" x14ac:dyDescent="0.3">
      <c r="A54" s="53" t="s">
        <v>75</v>
      </c>
      <c r="B54" s="51" t="s">
        <v>76</v>
      </c>
      <c r="C54" s="51" t="s">
        <v>73</v>
      </c>
      <c r="D54" s="51">
        <v>1</v>
      </c>
      <c r="E54" s="54">
        <f t="shared" si="0"/>
        <v>13709</v>
      </c>
      <c r="F54" s="54">
        <v>13709</v>
      </c>
    </row>
    <row r="55" spans="1:12" ht="28.8" x14ac:dyDescent="0.3">
      <c r="A55" s="53" t="s">
        <v>77</v>
      </c>
      <c r="B55" s="51" t="s">
        <v>78</v>
      </c>
      <c r="C55" s="51" t="s">
        <v>73</v>
      </c>
      <c r="D55" s="51">
        <v>2</v>
      </c>
      <c r="E55" s="54">
        <f t="shared" si="0"/>
        <v>898</v>
      </c>
      <c r="F55" s="54">
        <v>1796</v>
      </c>
    </row>
    <row r="56" spans="1:12" ht="28.8" x14ac:dyDescent="0.3">
      <c r="A56" s="53" t="s">
        <v>79</v>
      </c>
      <c r="B56" s="51" t="s">
        <v>78</v>
      </c>
      <c r="C56" s="51" t="s">
        <v>73</v>
      </c>
      <c r="D56" s="51">
        <v>7</v>
      </c>
      <c r="E56" s="54">
        <f t="shared" si="0"/>
        <v>1096.7142857142858</v>
      </c>
      <c r="F56" s="54">
        <v>7677</v>
      </c>
    </row>
    <row r="57" spans="1:12" ht="43.2" x14ac:dyDescent="0.3">
      <c r="A57" s="53" t="s">
        <v>80</v>
      </c>
      <c r="B57" s="51" t="s">
        <v>81</v>
      </c>
      <c r="C57" s="51" t="s">
        <v>73</v>
      </c>
      <c r="D57" s="51">
        <v>1</v>
      </c>
      <c r="E57" s="54">
        <f t="shared" si="0"/>
        <v>4161</v>
      </c>
      <c r="F57" s="54">
        <v>4161</v>
      </c>
    </row>
    <row r="58" spans="1:12" ht="43.2" x14ac:dyDescent="0.3">
      <c r="A58" s="53" t="s">
        <v>82</v>
      </c>
      <c r="B58" s="51" t="s">
        <v>81</v>
      </c>
      <c r="C58" s="51" t="s">
        <v>83</v>
      </c>
      <c r="D58" s="51">
        <v>25</v>
      </c>
      <c r="E58" s="54">
        <f t="shared" si="0"/>
        <v>1530.68</v>
      </c>
      <c r="F58" s="54">
        <v>38267</v>
      </c>
    </row>
    <row r="59" spans="1:12" x14ac:dyDescent="0.3">
      <c r="A59" s="55" t="s">
        <v>84</v>
      </c>
      <c r="B59" s="56"/>
      <c r="C59" s="56"/>
      <c r="D59" s="56"/>
      <c r="E59" s="57"/>
      <c r="F59" s="57">
        <f>F51+F52+F53+F54+F55+F56+F57+F58</f>
        <v>84533</v>
      </c>
      <c r="L59" s="49">
        <f>'[1]янв 2025'!F30+'[1]фев 2025'!F33+'[1]апр 2025'!F31+'[1]авг 2025'!F30+'[1]дек 2025'!F32</f>
        <v>84533</v>
      </c>
    </row>
    <row r="60" spans="1:12" ht="28.5" customHeight="1" x14ac:dyDescent="0.3">
      <c r="A60" s="58" t="s">
        <v>85</v>
      </c>
      <c r="B60" s="58"/>
      <c r="C60" s="58"/>
      <c r="D60" s="58"/>
      <c r="E60" s="58"/>
      <c r="F60" s="58"/>
      <c r="L60" s="49">
        <f>3.85*1554.1*12</f>
        <v>71799.42</v>
      </c>
    </row>
    <row r="61" spans="1:12" ht="33.75" customHeight="1" x14ac:dyDescent="0.3">
      <c r="A61" s="59" t="s">
        <v>86</v>
      </c>
      <c r="B61" s="59"/>
      <c r="C61" s="59"/>
      <c r="D61" s="59"/>
      <c r="E61" s="59"/>
      <c r="F61" s="59"/>
      <c r="L61" s="49"/>
    </row>
    <row r="62" spans="1:12" ht="35.25" customHeight="1" x14ac:dyDescent="0.3">
      <c r="A62" s="59" t="s">
        <v>87</v>
      </c>
      <c r="B62" s="59"/>
      <c r="C62" s="59"/>
      <c r="D62" s="59"/>
      <c r="E62" s="59"/>
      <c r="F62" s="59"/>
      <c r="L62" s="49"/>
    </row>
    <row r="63" spans="1:12" ht="35.25" customHeight="1" x14ac:dyDescent="0.3">
      <c r="A63" s="60" t="s">
        <v>88</v>
      </c>
      <c r="B63" s="60"/>
      <c r="C63" s="60"/>
      <c r="D63" s="60"/>
      <c r="E63" s="60"/>
      <c r="F63" s="60"/>
      <c r="L63" s="49"/>
    </row>
    <row r="64" spans="1:12" ht="21" customHeight="1" x14ac:dyDescent="0.3">
      <c r="A64" s="61" t="s">
        <v>89</v>
      </c>
      <c r="B64" s="61"/>
      <c r="C64" s="61"/>
      <c r="D64" s="61"/>
      <c r="E64" s="61"/>
      <c r="F64" s="61"/>
      <c r="L64" s="49"/>
    </row>
    <row r="65" spans="1:12" x14ac:dyDescent="0.3">
      <c r="A65" s="62" t="s">
        <v>90</v>
      </c>
      <c r="B65" s="62"/>
      <c r="C65" s="62"/>
      <c r="D65" s="62"/>
      <c r="E65" s="62"/>
      <c r="F65" s="62"/>
      <c r="L65" s="49"/>
    </row>
    <row r="66" spans="1:12" ht="17.25" customHeight="1" x14ac:dyDescent="0.3">
      <c r="A66" s="63" t="s">
        <v>91</v>
      </c>
      <c r="B66" s="63"/>
      <c r="C66" s="63"/>
      <c r="D66" s="63"/>
      <c r="E66" s="63"/>
      <c r="F66" s="63"/>
      <c r="L66" s="49"/>
    </row>
    <row r="67" spans="1:12" ht="30" customHeight="1" x14ac:dyDescent="0.3">
      <c r="A67" s="59" t="s">
        <v>92</v>
      </c>
      <c r="B67" s="59"/>
      <c r="C67" s="59"/>
      <c r="D67" s="59"/>
      <c r="E67" s="59"/>
      <c r="F67" s="59"/>
      <c r="L67" s="49"/>
    </row>
    <row r="68" spans="1:12" ht="17.25" customHeight="1" x14ac:dyDescent="0.3">
      <c r="A68" s="59" t="s">
        <v>93</v>
      </c>
      <c r="B68" s="59"/>
      <c r="C68" s="59"/>
      <c r="D68" s="59"/>
      <c r="E68" s="59"/>
      <c r="F68" s="59"/>
      <c r="L68" s="49"/>
    </row>
    <row r="69" spans="1:12" ht="17.25" customHeight="1" x14ac:dyDescent="0.3">
      <c r="A69" s="63" t="s">
        <v>94</v>
      </c>
      <c r="B69" s="63"/>
      <c r="C69" s="63"/>
      <c r="D69" s="63"/>
      <c r="E69" s="63"/>
      <c r="F69" s="63"/>
      <c r="L69" s="49"/>
    </row>
    <row r="70" spans="1:12" ht="33" customHeight="1" x14ac:dyDescent="0.3">
      <c r="A70" s="59" t="s">
        <v>95</v>
      </c>
      <c r="B70" s="59"/>
      <c r="C70" s="59"/>
      <c r="D70" s="59"/>
      <c r="E70" s="59"/>
      <c r="F70" s="59"/>
      <c r="L70" s="49"/>
    </row>
    <row r="71" spans="1:12" ht="16.5" customHeight="1" x14ac:dyDescent="0.3">
      <c r="A71" s="64"/>
      <c r="B71" s="64"/>
      <c r="C71" s="64"/>
      <c r="D71" s="64"/>
      <c r="E71" s="64"/>
      <c r="F71" s="64"/>
      <c r="L71" s="49"/>
    </row>
    <row r="72" spans="1:12" ht="17.25" customHeight="1" x14ac:dyDescent="0.3">
      <c r="A72" s="63" t="s">
        <v>96</v>
      </c>
      <c r="B72" s="63"/>
      <c r="C72" s="63"/>
      <c r="D72" s="63"/>
      <c r="E72" s="63"/>
      <c r="F72" s="63"/>
      <c r="L72" s="49"/>
    </row>
    <row r="73" spans="1:12" ht="17.25" customHeight="1" x14ac:dyDescent="0.3">
      <c r="A73" s="63" t="s">
        <v>97</v>
      </c>
      <c r="B73" s="63"/>
      <c r="C73" s="63"/>
      <c r="D73" s="63"/>
      <c r="E73" s="63"/>
      <c r="F73" s="63"/>
      <c r="L73" s="49"/>
    </row>
    <row r="74" spans="1:12" ht="17.25" customHeight="1" x14ac:dyDescent="0.3">
      <c r="A74" s="65"/>
      <c r="B74" s="65"/>
      <c r="C74" s="65"/>
      <c r="D74" s="65"/>
      <c r="E74" s="65"/>
      <c r="F74" s="65"/>
      <c r="L74" s="49"/>
    </row>
    <row r="75" spans="1:12" ht="15" customHeight="1" x14ac:dyDescent="0.3">
      <c r="A75" s="66" t="s">
        <v>98</v>
      </c>
      <c r="B75" s="66"/>
      <c r="C75" s="66"/>
      <c r="D75" s="66"/>
      <c r="E75" s="66"/>
      <c r="F75" s="66"/>
      <c r="L75" s="49"/>
    </row>
    <row r="76" spans="1:12" ht="26.25" customHeight="1" x14ac:dyDescent="0.3">
      <c r="A76" s="67"/>
      <c r="B76" s="67"/>
      <c r="C76" s="67"/>
      <c r="D76" s="67"/>
      <c r="E76" s="67"/>
      <c r="F76" s="67"/>
      <c r="L76" s="49"/>
    </row>
    <row r="77" spans="1:12" x14ac:dyDescent="0.3">
      <c r="A77" s="66" t="s">
        <v>99</v>
      </c>
      <c r="B77" s="66"/>
      <c r="C77" s="66"/>
      <c r="D77" s="66"/>
      <c r="E77" s="66"/>
      <c r="F77" s="66"/>
    </row>
    <row r="78" spans="1:12" x14ac:dyDescent="0.3">
      <c r="A78" s="66" t="s">
        <v>100</v>
      </c>
      <c r="B78" s="66"/>
      <c r="C78" s="66"/>
      <c r="D78" s="66"/>
      <c r="E78" s="66"/>
      <c r="F78" s="66"/>
    </row>
    <row r="79" spans="1:12" x14ac:dyDescent="0.3">
      <c r="E79" s="68"/>
    </row>
  </sheetData>
  <mergeCells count="71">
    <mergeCell ref="A75:F75"/>
    <mergeCell ref="A77:F77"/>
    <mergeCell ref="A78:F78"/>
    <mergeCell ref="A67:F67"/>
    <mergeCell ref="A68:F68"/>
    <mergeCell ref="A69:F69"/>
    <mergeCell ref="A70:F70"/>
    <mergeCell ref="A72:F72"/>
    <mergeCell ref="A73:F73"/>
    <mergeCell ref="A61:F61"/>
    <mergeCell ref="A62:F62"/>
    <mergeCell ref="A63:F63"/>
    <mergeCell ref="A64:F64"/>
    <mergeCell ref="A65:F65"/>
    <mergeCell ref="A66:F66"/>
    <mergeCell ref="A45:D45"/>
    <mergeCell ref="A46:D46"/>
    <mergeCell ref="C47:D47"/>
    <mergeCell ref="A48:D48"/>
    <mergeCell ref="A49:F49"/>
    <mergeCell ref="A60:F60"/>
    <mergeCell ref="A37:D37"/>
    <mergeCell ref="A38:D38"/>
    <mergeCell ref="C39:D39"/>
    <mergeCell ref="E39:E46"/>
    <mergeCell ref="F39:F46"/>
    <mergeCell ref="A40:D40"/>
    <mergeCell ref="A41:D41"/>
    <mergeCell ref="A42:D42"/>
    <mergeCell ref="A43:D43"/>
    <mergeCell ref="A44:D44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C11:D11"/>
    <mergeCell ref="C12:D12"/>
    <mergeCell ref="E12:E38"/>
    <mergeCell ref="F12:F38"/>
    <mergeCell ref="A13:D13"/>
    <mergeCell ref="A14:D14"/>
    <mergeCell ref="A15:D15"/>
    <mergeCell ref="A16:D16"/>
    <mergeCell ref="A17:D17"/>
    <mergeCell ref="A18:D18"/>
    <mergeCell ref="C7:D7"/>
    <mergeCell ref="E7:E10"/>
    <mergeCell ref="F7:F10"/>
    <mergeCell ref="A8:D8"/>
    <mergeCell ref="A9:D9"/>
    <mergeCell ref="A10:D10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2026-02-25T13:50:49Z</dcterms:created>
  <dcterms:modified xsi:type="dcterms:W3CDTF">2026-02-25T13:51:11Z</dcterms:modified>
</cp:coreProperties>
</file>