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38" i="1" l="1"/>
  <c r="F40" i="1" s="1"/>
  <c r="E38" i="1"/>
  <c r="H38" i="1" s="1"/>
  <c r="G36" i="1"/>
  <c r="F36" i="1"/>
  <c r="E36" i="1"/>
  <c r="D36" i="1"/>
  <c r="C36" i="1"/>
  <c r="H35" i="1"/>
  <c r="I34" i="1"/>
  <c r="H34" i="1"/>
  <c r="I33" i="1"/>
  <c r="H33" i="1"/>
  <c r="I32" i="1"/>
  <c r="H32" i="1"/>
  <c r="I31" i="1"/>
  <c r="H31" i="1"/>
  <c r="F29" i="1"/>
  <c r="D29" i="1"/>
  <c r="G28" i="1"/>
  <c r="E28" i="1"/>
  <c r="I28" i="1" s="1"/>
  <c r="C28" i="1"/>
  <c r="G27" i="1"/>
  <c r="G24" i="1" s="1"/>
  <c r="G29" i="1" s="1"/>
  <c r="E27" i="1"/>
  <c r="I26" i="1"/>
  <c r="I25" i="1"/>
  <c r="C24" i="1"/>
  <c r="C29" i="1" s="1"/>
  <c r="G22" i="1"/>
  <c r="F22" i="1"/>
  <c r="F37" i="1" s="1"/>
  <c r="F41" i="1" s="1"/>
  <c r="E22" i="1"/>
  <c r="D22" i="1"/>
  <c r="C22" i="1"/>
  <c r="I20" i="1"/>
  <c r="H20" i="1"/>
  <c r="I18" i="1"/>
  <c r="H18" i="1"/>
  <c r="I16" i="1"/>
  <c r="H16" i="1"/>
  <c r="I14" i="1"/>
  <c r="H14" i="1"/>
  <c r="I12" i="1"/>
  <c r="H12" i="1"/>
  <c r="I10" i="1"/>
  <c r="H10" i="1"/>
  <c r="I8" i="1"/>
  <c r="H8" i="1"/>
  <c r="H36" i="1" l="1"/>
  <c r="I22" i="1"/>
  <c r="G37" i="1"/>
  <c r="G41" i="1" s="1"/>
  <c r="C37" i="1"/>
  <c r="C41" i="1" s="1"/>
  <c r="I27" i="1"/>
  <c r="I38" i="1"/>
  <c r="D37" i="1"/>
  <c r="D41" i="1" s="1"/>
  <c r="I36" i="1"/>
  <c r="H28" i="1"/>
  <c r="H22" i="1"/>
  <c r="E24" i="1"/>
  <c r="I24" i="1" l="1"/>
  <c r="I29" i="1" s="1"/>
  <c r="I37" i="1" s="1"/>
  <c r="I41" i="1" s="1"/>
  <c r="E29" i="1"/>
  <c r="E37" i="1" s="1"/>
  <c r="E41" i="1" s="1"/>
  <c r="H24" i="1"/>
  <c r="H29" i="1" s="1"/>
  <c r="J30" i="1" l="1"/>
  <c r="H37" i="1"/>
  <c r="H41" i="1" s="1"/>
</calcChain>
</file>

<file path=xl/sharedStrings.xml><?xml version="1.0" encoding="utf-8"?>
<sst xmlns="http://schemas.openxmlformats.org/spreadsheetml/2006/main" count="37" uniqueCount="35">
  <si>
    <t>УТВЕРЖДАЮ</t>
  </si>
  <si>
    <t>Директор ООО УК "Эталон" _____________________Э.В. Цыганова</t>
  </si>
  <si>
    <t>Информация по лицевому счету д.№ 75 по ул. Карельской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</si>
  <si>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</si>
  <si>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</si>
  <si>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</si>
  <si>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</si>
  <si>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</si>
  <si>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</si>
  <si>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</si>
  <si>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</si>
  <si>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</si>
  <si>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- 2799,4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</si>
  <si>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</si>
  <si>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</si>
  <si>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</si>
  <si>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</si>
  <si>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</si>
  <si>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</si>
  <si>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Сбор и вывоз ТБО</t>
  </si>
  <si>
    <t>Итого</t>
  </si>
  <si>
    <t>Капитальный ремонт</t>
  </si>
  <si>
    <t>в т.ч. Платежи населени</t>
  </si>
  <si>
    <t>пени</t>
  </si>
  <si>
    <t>Администрация</t>
  </si>
  <si>
    <t>Платежи банка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</si>
  <si>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</si>
  <si>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</si>
  <si>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</si>
  <si>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</si>
  <si>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</si>
  <si>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</si>
  <si>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</si>
  <si>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Налог по УСН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</si>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</sst>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2" xfId="1" applyNumberFormat="1" applyFont="1" applyBorder="1" applyAlignment="1">
      <alignment horizontal="center"/>
    </xf>
    <xf numFmtId="1" fontId="10" fillId="0" borderId="13" xfId="1" applyNumberFormat="1" applyFont="1" applyFill="1" applyBorder="1" applyAlignment="1">
      <alignment horizontal="center"/>
    </xf>
    <xf numFmtId="0" fontId="10" fillId="0" borderId="0" xfId="1" applyFont="1"/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13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1" fontId="6" fillId="0" borderId="13" xfId="1" applyNumberFormat="1" applyFont="1" applyFill="1" applyBorder="1" applyAlignment="1">
      <alignment horizontal="center"/>
    </xf>
    <xf numFmtId="3" fontId="6" fillId="0" borderId="13" xfId="1" applyNumberFormat="1" applyFont="1" applyFill="1" applyBorder="1" applyAlignment="1">
      <alignment horizontal="center"/>
    </xf>
    <xf numFmtId="0" fontId="10" fillId="0" borderId="14" xfId="1" applyFont="1" applyBorder="1" applyAlignment="1">
      <alignment horizontal="left"/>
    </xf>
    <xf numFmtId="0" fontId="10" fillId="0" borderId="12" xfId="1" applyFont="1" applyBorder="1" applyAlignment="1">
      <alignment horizontal="left"/>
    </xf>
    <xf numFmtId="3" fontId="6" fillId="0" borderId="12" xfId="1" applyNumberFormat="1" applyFont="1" applyBorder="1" applyAlignment="1">
      <alignment horizontal="center"/>
    </xf>
    <xf numFmtId="0" fontId="10" fillId="0" borderId="13" xfId="1" applyFont="1" applyBorder="1" applyAlignment="1">
      <alignment horizontal="left"/>
    </xf>
    <xf numFmtId="3" fontId="10" fillId="0" borderId="13" xfId="1" applyNumberFormat="1" applyFont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3" fontId="3" fillId="2" borderId="19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3" fontId="1" fillId="0" borderId="0" xfId="1" applyNumberFormat="1"/>
    <xf numFmtId="0" fontId="10" fillId="0" borderId="22" xfId="1" applyFont="1" applyFill="1" applyBorder="1" applyAlignment="1">
      <alignment horizontal="left" wrapText="1"/>
    </xf>
    <xf numFmtId="0" fontId="10" fillId="0" borderId="23" xfId="1" applyFont="1" applyFill="1" applyBorder="1" applyAlignment="1">
      <alignment horizontal="left" wrapText="1"/>
    </xf>
    <xf numFmtId="3" fontId="10" fillId="0" borderId="17" xfId="1" applyNumberFormat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 wrapText="1"/>
    </xf>
    <xf numFmtId="0" fontId="10" fillId="4" borderId="25" xfId="1" applyFont="1" applyFill="1" applyBorder="1" applyAlignment="1">
      <alignment horizontal="center" wrapText="1"/>
    </xf>
    <xf numFmtId="3" fontId="10" fillId="4" borderId="26" xfId="1" applyNumberFormat="1" applyFont="1" applyFill="1" applyBorder="1" applyAlignment="1">
      <alignment horizontal="center"/>
    </xf>
    <xf numFmtId="3" fontId="10" fillId="4" borderId="17" xfId="1" applyNumberFormat="1" applyFont="1" applyFill="1" applyBorder="1" applyAlignment="1">
      <alignment horizontal="center"/>
    </xf>
    <xf numFmtId="4" fontId="10" fillId="0" borderId="0" xfId="1" applyNumberFormat="1" applyFont="1"/>
    <xf numFmtId="0" fontId="10" fillId="4" borderId="6" xfId="1" applyFont="1" applyFill="1" applyBorder="1" applyAlignment="1">
      <alignment horizontal="center" wrapText="1"/>
    </xf>
    <xf numFmtId="0" fontId="10" fillId="4" borderId="27" xfId="1" applyFont="1" applyFill="1" applyBorder="1" applyAlignment="1">
      <alignment horizontal="center" wrapText="1"/>
    </xf>
    <xf numFmtId="3" fontId="10" fillId="4" borderId="13" xfId="1" applyNumberFormat="1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 wrapText="1"/>
    </xf>
    <xf numFmtId="0" fontId="10" fillId="4" borderId="23" xfId="1" applyFont="1" applyFill="1" applyBorder="1" applyAlignment="1">
      <alignment horizontal="center" wrapText="1"/>
    </xf>
    <xf numFmtId="0" fontId="10" fillId="0" borderId="13" xfId="1" applyFon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3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2" borderId="13" xfId="1" applyNumberFormat="1" applyFont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3" fontId="0" fillId="0" borderId="0" xfId="0" applyNumberFormat="1"/>
    <xf numFmtId="0" fontId="10" fillId="0" borderId="30" xfId="1" applyFont="1" applyBorder="1" applyAlignment="1">
      <alignment horizontal="left" wrapText="1"/>
    </xf>
    <xf numFmtId="0" fontId="10" fillId="0" borderId="26" xfId="1" applyFont="1" applyBorder="1" applyAlignment="1">
      <alignment horizontal="left" wrapText="1"/>
    </xf>
    <xf numFmtId="3" fontId="10" fillId="0" borderId="26" xfId="1" applyNumberFormat="1" applyFont="1" applyBorder="1" applyAlignment="1">
      <alignment horizontal="center"/>
    </xf>
    <xf numFmtId="3" fontId="10" fillId="0" borderId="26" xfId="1" applyNumberFormat="1" applyFont="1" applyFill="1" applyBorder="1" applyAlignment="1">
      <alignment horizontal="center"/>
    </xf>
    <xf numFmtId="3" fontId="10" fillId="0" borderId="31" xfId="1" applyNumberFormat="1" applyFont="1" applyBorder="1" applyAlignment="1">
      <alignment horizontal="center"/>
    </xf>
    <xf numFmtId="0" fontId="10" fillId="0" borderId="14" xfId="1" applyFont="1" applyBorder="1" applyAlignment="1">
      <alignment horizontal="left" wrapText="1"/>
    </xf>
    <xf numFmtId="0" fontId="10" fillId="0" borderId="13" xfId="1" applyFont="1" applyBorder="1" applyAlignment="1">
      <alignment horizontal="left" wrapText="1"/>
    </xf>
    <xf numFmtId="0" fontId="6" fillId="0" borderId="32" xfId="1" applyFont="1" applyBorder="1" applyAlignment="1">
      <alignment horizontal="left"/>
    </xf>
    <xf numFmtId="0" fontId="6" fillId="0" borderId="33" xfId="1" applyFont="1" applyBorder="1" applyAlignment="1">
      <alignment horizontal="left"/>
    </xf>
    <xf numFmtId="3" fontId="6" fillId="0" borderId="33" xfId="1" applyNumberFormat="1" applyFont="1" applyBorder="1" applyAlignment="1">
      <alignment horizontal="center"/>
    </xf>
    <xf numFmtId="3" fontId="10" fillId="0" borderId="33" xfId="1" applyNumberFormat="1" applyFont="1" applyBorder="1" applyAlignment="1">
      <alignment horizontal="center"/>
    </xf>
    <xf numFmtId="3" fontId="6" fillId="0" borderId="34" xfId="1" applyNumberFormat="1" applyFont="1" applyBorder="1" applyAlignment="1">
      <alignment horizontal="center"/>
    </xf>
    <xf numFmtId="0" fontId="3" fillId="2" borderId="35" xfId="1" applyFont="1" applyFill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3" fontId="3" fillId="2" borderId="36" xfId="1" applyNumberFormat="1" applyFont="1" applyFill="1" applyBorder="1" applyAlignment="1">
      <alignment horizontal="center"/>
    </xf>
    <xf numFmtId="0" fontId="3" fillId="2" borderId="19" xfId="1" applyFont="1" applyFill="1" applyBorder="1" applyAlignment="1">
      <alignment horizontal="left"/>
    </xf>
    <xf numFmtId="0" fontId="3" fillId="2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wrapText="1"/>
    </xf>
    <xf numFmtId="0" fontId="10" fillId="3" borderId="25" xfId="1" applyFont="1" applyFill="1" applyBorder="1" applyAlignment="1">
      <alignment horizontal="center" wrapText="1"/>
    </xf>
    <xf numFmtId="3" fontId="10" fillId="3" borderId="13" xfId="1" applyNumberFormat="1" applyFont="1" applyFill="1" applyBorder="1" applyAlignment="1">
      <alignment horizontal="center"/>
    </xf>
    <xf numFmtId="0" fontId="13" fillId="0" borderId="0" xfId="0" applyFont="1"/>
    <xf numFmtId="0" fontId="10" fillId="3" borderId="13" xfId="1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1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A43" sqref="A43:XFD67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1.88671875" customWidth="1"/>
  </cols>
  <sheetData>
    <row r="1" spans="1:11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</row>
    <row r="2" spans="1:11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</row>
    <row r="3" spans="1:1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</row>
    <row r="4" spans="1:11" ht="15" thickBo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</row>
    <row r="5" spans="1:11" ht="48.6" thickBot="1" x14ac:dyDescent="0.35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1"/>
      <c r="K5" s="1"/>
    </row>
    <row r="6" spans="1:11" x14ac:dyDescent="0.3">
      <c r="A6" s="9">
        <v>1</v>
      </c>
      <c r="B6" s="10"/>
      <c r="C6" s="11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  <c r="J6" s="1"/>
      <c r="K6" s="1"/>
    </row>
    <row r="7" spans="1:11" x14ac:dyDescent="0.3">
      <c r="A7" s="14" t="s">
        <v>12</v>
      </c>
      <c r="B7" s="15"/>
      <c r="C7" s="15"/>
      <c r="D7" s="15"/>
      <c r="E7" s="15"/>
      <c r="F7" s="15"/>
      <c r="G7" s="15"/>
      <c r="H7" s="15"/>
      <c r="I7" s="16"/>
      <c r="J7" s="1"/>
      <c r="K7" s="1"/>
    </row>
    <row r="8" spans="1:11" x14ac:dyDescent="0.3">
      <c r="A8" s="17" t="s">
        <v>13</v>
      </c>
      <c r="B8" s="18"/>
      <c r="C8" s="19">
        <v>1250.8249999994878</v>
      </c>
      <c r="D8" s="20">
        <v>62577.799999999115</v>
      </c>
      <c r="E8" s="21">
        <v>586362.36</v>
      </c>
      <c r="F8" s="21">
        <v>586362.32999999996</v>
      </c>
      <c r="G8" s="22">
        <v>588829.68999999994</v>
      </c>
      <c r="H8" s="19">
        <f>C8+E8-F8</f>
        <v>1250.8549999995157</v>
      </c>
      <c r="I8" s="20">
        <f>D8+E8-G8</f>
        <v>60110.469999999157</v>
      </c>
      <c r="J8" s="23"/>
      <c r="K8" s="23"/>
    </row>
    <row r="9" spans="1:11" x14ac:dyDescent="0.3">
      <c r="A9" s="24"/>
      <c r="B9" s="25"/>
      <c r="C9" s="19"/>
      <c r="D9" s="26"/>
      <c r="E9" s="21"/>
      <c r="F9" s="21"/>
      <c r="G9" s="22"/>
      <c r="H9" s="19"/>
      <c r="I9" s="26"/>
      <c r="J9" s="23"/>
      <c r="K9" s="23"/>
    </row>
    <row r="10" spans="1:11" x14ac:dyDescent="0.3">
      <c r="A10" s="24" t="s">
        <v>14</v>
      </c>
      <c r="B10" s="25"/>
      <c r="C10" s="19">
        <v>190741.36</v>
      </c>
      <c r="D10" s="20">
        <v>24308.999999999942</v>
      </c>
      <c r="E10" s="27">
        <v>172498.98</v>
      </c>
      <c r="F10" s="27">
        <v>40505</v>
      </c>
      <c r="G10" s="22">
        <v>184488.68</v>
      </c>
      <c r="H10" s="19">
        <f>C10+E10-F10</f>
        <v>322735.33999999997</v>
      </c>
      <c r="I10" s="20">
        <f>D10+E10-G10</f>
        <v>12319.299999999959</v>
      </c>
      <c r="J10" s="28"/>
      <c r="K10" s="28"/>
    </row>
    <row r="11" spans="1:11" x14ac:dyDescent="0.3">
      <c r="A11" s="29"/>
      <c r="B11" s="30"/>
      <c r="C11" s="31"/>
      <c r="D11" s="32"/>
      <c r="E11" s="33"/>
      <c r="F11" s="33"/>
      <c r="G11" s="34"/>
      <c r="H11" s="31"/>
      <c r="I11" s="32"/>
      <c r="J11" s="1"/>
      <c r="K11" s="1"/>
    </row>
    <row r="12" spans="1:11" x14ac:dyDescent="0.3">
      <c r="A12" s="35" t="s">
        <v>15</v>
      </c>
      <c r="B12" s="36"/>
      <c r="C12" s="19">
        <v>0.16000000000349246</v>
      </c>
      <c r="D12" s="20">
        <v>11323.520000000033</v>
      </c>
      <c r="E12" s="27">
        <v>115055.34</v>
      </c>
      <c r="F12" s="27">
        <v>115055.34</v>
      </c>
      <c r="G12" s="22">
        <v>113745.87</v>
      </c>
      <c r="H12" s="19">
        <f>C12+E12-F12</f>
        <v>0.16000000000349246</v>
      </c>
      <c r="I12" s="20">
        <f>D12+E12-G12</f>
        <v>12632.990000000034</v>
      </c>
      <c r="J12" s="1"/>
      <c r="K12" s="1"/>
    </row>
    <row r="13" spans="1:11" x14ac:dyDescent="0.3">
      <c r="A13" s="35"/>
      <c r="B13" s="36"/>
      <c r="C13" s="19"/>
      <c r="D13" s="20"/>
      <c r="E13" s="27"/>
      <c r="F13" s="27"/>
      <c r="G13" s="22"/>
      <c r="H13" s="19"/>
      <c r="I13" s="20"/>
      <c r="J13" s="1"/>
      <c r="K13" s="1"/>
    </row>
    <row r="14" spans="1:11" x14ac:dyDescent="0.3">
      <c r="A14" s="35" t="s">
        <v>16</v>
      </c>
      <c r="B14" s="36"/>
      <c r="C14" s="19">
        <v>6.9999999999708962E-2</v>
      </c>
      <c r="D14" s="20">
        <v>342.53000000000611</v>
      </c>
      <c r="E14" s="27">
        <v>0</v>
      </c>
      <c r="F14" s="27">
        <v>0</v>
      </c>
      <c r="G14" s="22">
        <v>333.86</v>
      </c>
      <c r="H14" s="19">
        <f>C14+E14-F14</f>
        <v>6.9999999999708962E-2</v>
      </c>
      <c r="I14" s="20">
        <f>D14+E14-G14</f>
        <v>8.6700000000060982</v>
      </c>
      <c r="J14" s="1"/>
      <c r="K14" s="1"/>
    </row>
    <row r="15" spans="1:11" x14ac:dyDescent="0.3">
      <c r="A15" s="35"/>
      <c r="B15" s="36"/>
      <c r="C15" s="19"/>
      <c r="D15" s="20"/>
      <c r="E15" s="27"/>
      <c r="F15" s="27"/>
      <c r="G15" s="22"/>
      <c r="H15" s="19"/>
      <c r="I15" s="20"/>
      <c r="J15" s="1"/>
      <c r="K15" s="1"/>
    </row>
    <row r="16" spans="1:11" x14ac:dyDescent="0.3">
      <c r="A16" s="35" t="s">
        <v>17</v>
      </c>
      <c r="B16" s="36"/>
      <c r="C16" s="19">
        <v>-0.11000000000058208</v>
      </c>
      <c r="D16" s="20">
        <v>257.40999999999804</v>
      </c>
      <c r="E16" s="27">
        <v>0</v>
      </c>
      <c r="F16" s="27">
        <v>0</v>
      </c>
      <c r="G16" s="22">
        <v>250.9</v>
      </c>
      <c r="H16" s="19">
        <f>C16+E16-F16</f>
        <v>-0.11000000000058208</v>
      </c>
      <c r="I16" s="20">
        <f>D16+E16-G16</f>
        <v>6.5099999999980298</v>
      </c>
      <c r="J16" s="1"/>
      <c r="K16" s="1"/>
    </row>
    <row r="17" spans="1:11" x14ac:dyDescent="0.3">
      <c r="A17" s="35"/>
      <c r="B17" s="36"/>
      <c r="C17" s="19"/>
      <c r="D17" s="20"/>
      <c r="E17" s="27"/>
      <c r="F17" s="27"/>
      <c r="G17" s="22"/>
      <c r="H17" s="19"/>
      <c r="I17" s="20"/>
      <c r="J17" s="1"/>
      <c r="K17" s="1"/>
    </row>
    <row r="18" spans="1:11" x14ac:dyDescent="0.3">
      <c r="A18" s="35" t="s">
        <v>18</v>
      </c>
      <c r="B18" s="36"/>
      <c r="C18" s="19">
        <v>-0.29000000000814907</v>
      </c>
      <c r="D18" s="20">
        <v>4821.239999999998</v>
      </c>
      <c r="E18" s="27">
        <v>53971.43</v>
      </c>
      <c r="F18" s="27">
        <v>53971.43</v>
      </c>
      <c r="G18" s="22">
        <v>50546.6</v>
      </c>
      <c r="H18" s="19">
        <f>C18+E18-F18</f>
        <v>-0.29000000000814907</v>
      </c>
      <c r="I18" s="20">
        <f>D18+E18-G18</f>
        <v>8246.07</v>
      </c>
      <c r="J18" s="1"/>
      <c r="K18" s="1"/>
    </row>
    <row r="19" spans="1:11" x14ac:dyDescent="0.3">
      <c r="A19" s="29"/>
      <c r="B19" s="30"/>
      <c r="C19" s="31"/>
      <c r="D19" s="37"/>
      <c r="E19" s="33"/>
      <c r="F19" s="33"/>
      <c r="G19" s="34"/>
      <c r="H19" s="19"/>
      <c r="I19" s="20"/>
      <c r="J19" s="1"/>
      <c r="K19" s="1"/>
    </row>
    <row r="20" spans="1:11" x14ac:dyDescent="0.3">
      <c r="A20" s="35" t="s">
        <v>19</v>
      </c>
      <c r="B20" s="38"/>
      <c r="C20" s="39">
        <v>-0.83999999999650754</v>
      </c>
      <c r="D20" s="39">
        <v>-0.17999999998346539</v>
      </c>
      <c r="E20" s="40">
        <v>0</v>
      </c>
      <c r="F20" s="40"/>
      <c r="G20" s="40"/>
      <c r="H20" s="39">
        <f>C20+E20-F20</f>
        <v>-0.83999999999650754</v>
      </c>
      <c r="I20" s="20">
        <f>D20+E20-G20</f>
        <v>-0.17999999998346539</v>
      </c>
    </row>
    <row r="21" spans="1:11" ht="15" thickBot="1" x14ac:dyDescent="0.35">
      <c r="A21" s="41"/>
      <c r="B21" s="42"/>
      <c r="C21" s="43"/>
      <c r="D21" s="44"/>
      <c r="E21" s="45"/>
      <c r="F21" s="46"/>
      <c r="G21" s="43"/>
      <c r="H21" s="43"/>
      <c r="I21" s="44"/>
      <c r="J21" s="1"/>
      <c r="K21" s="1"/>
    </row>
    <row r="22" spans="1:11" ht="15" thickBot="1" x14ac:dyDescent="0.35">
      <c r="A22" s="47" t="s">
        <v>20</v>
      </c>
      <c r="B22" s="48"/>
      <c r="C22" s="49">
        <f>C8+C10+C12+C20+C14+C16+C18</f>
        <v>191991.17499999949</v>
      </c>
      <c r="D22" s="49">
        <f t="shared" ref="D22:I22" si="0">D8+D10+D12+D20+D14+D16+D18</f>
        <v>103631.3199999991</v>
      </c>
      <c r="E22" s="49">
        <f t="shared" si="0"/>
        <v>927888.11</v>
      </c>
      <c r="F22" s="49">
        <f t="shared" si="0"/>
        <v>795894.1</v>
      </c>
      <c r="G22" s="49">
        <f t="shared" si="0"/>
        <v>938195.59999999986</v>
      </c>
      <c r="H22" s="49">
        <f t="shared" si="0"/>
        <v>323985.18499999959</v>
      </c>
      <c r="I22" s="49">
        <f t="shared" si="0"/>
        <v>93323.829999999172</v>
      </c>
      <c r="J22" s="1"/>
      <c r="K22" s="1"/>
    </row>
    <row r="23" spans="1:11" x14ac:dyDescent="0.3">
      <c r="A23" s="50"/>
      <c r="B23" s="51"/>
      <c r="C23" s="52"/>
      <c r="D23" s="52"/>
      <c r="E23" s="52"/>
      <c r="F23" s="52"/>
      <c r="G23" s="52"/>
      <c r="H23" s="52"/>
      <c r="I23" s="53"/>
      <c r="J23" s="54"/>
      <c r="K23" s="1"/>
    </row>
    <row r="24" spans="1:11" ht="29.25" customHeight="1" x14ac:dyDescent="0.3">
      <c r="A24" s="55" t="s">
        <v>21</v>
      </c>
      <c r="B24" s="56"/>
      <c r="C24" s="57">
        <f>1119706.99</f>
        <v>1119706.99</v>
      </c>
      <c r="D24" s="57">
        <v>41109.78</v>
      </c>
      <c r="E24" s="57">
        <f>SUM(E25:E27)</f>
        <v>463580.64</v>
      </c>
      <c r="F24" s="57"/>
      <c r="G24" s="57">
        <f>SUM(G25:G27)</f>
        <v>463875.92</v>
      </c>
      <c r="H24" s="57">
        <f>C24+E24-F24</f>
        <v>1583287.63</v>
      </c>
      <c r="I24" s="57">
        <f>D24+E24-G24</f>
        <v>40814.500000000058</v>
      </c>
      <c r="J24" s="28"/>
      <c r="K24" s="28"/>
    </row>
    <row r="25" spans="1:11" ht="29.25" hidden="1" customHeight="1" x14ac:dyDescent="0.3">
      <c r="A25" s="58" t="s">
        <v>22</v>
      </c>
      <c r="B25" s="59"/>
      <c r="C25" s="60"/>
      <c r="D25" s="60">
        <v>41109.77999999997</v>
      </c>
      <c r="E25" s="60">
        <v>448312.32000000001</v>
      </c>
      <c r="F25" s="60"/>
      <c r="G25" s="60">
        <v>448607.6</v>
      </c>
      <c r="H25" s="60"/>
      <c r="I25" s="61">
        <f>D25+E25-G25</f>
        <v>40814.5</v>
      </c>
      <c r="J25" s="62"/>
      <c r="K25" s="28"/>
    </row>
    <row r="26" spans="1:11" ht="29.25" hidden="1" customHeight="1" x14ac:dyDescent="0.3">
      <c r="A26" s="63" t="s">
        <v>23</v>
      </c>
      <c r="B26" s="64"/>
      <c r="C26" s="65"/>
      <c r="D26" s="65">
        <v>0</v>
      </c>
      <c r="E26" s="65">
        <v>0</v>
      </c>
      <c r="F26" s="65"/>
      <c r="G26" s="65">
        <v>0</v>
      </c>
      <c r="H26" s="65"/>
      <c r="I26" s="61">
        <f t="shared" ref="I26:I27" si="1">D26+E26-G26</f>
        <v>0</v>
      </c>
      <c r="J26" s="28"/>
      <c r="K26" s="28"/>
    </row>
    <row r="27" spans="1:11" ht="29.25" hidden="1" customHeight="1" x14ac:dyDescent="0.3">
      <c r="A27" s="66" t="s">
        <v>24</v>
      </c>
      <c r="B27" s="67"/>
      <c r="C27" s="61"/>
      <c r="D27" s="61">
        <v>0</v>
      </c>
      <c r="E27" s="61">
        <f>1272.36*12</f>
        <v>15268.32</v>
      </c>
      <c r="F27" s="61"/>
      <c r="G27" s="61">
        <f>1272.36*12</f>
        <v>15268.32</v>
      </c>
      <c r="H27" s="61"/>
      <c r="I27" s="61">
        <f t="shared" si="1"/>
        <v>0</v>
      </c>
      <c r="J27" s="28"/>
      <c r="K27" s="28"/>
    </row>
    <row r="28" spans="1:11" ht="52.2" customHeight="1" x14ac:dyDescent="0.3">
      <c r="A28" s="68" t="s">
        <v>25</v>
      </c>
      <c r="B28" s="69"/>
      <c r="C28" s="40">
        <f>78766.11</f>
        <v>78766.11</v>
      </c>
      <c r="D28" s="40">
        <v>0</v>
      </c>
      <c r="E28" s="40">
        <f>45768.39</f>
        <v>45768.39</v>
      </c>
      <c r="F28" s="40"/>
      <c r="G28" s="40">
        <f>45768.39</f>
        <v>45768.39</v>
      </c>
      <c r="H28" s="40">
        <f>C28+E28-F28</f>
        <v>124534.5</v>
      </c>
      <c r="I28" s="57">
        <f>D28+E28-G28</f>
        <v>0</v>
      </c>
      <c r="J28" s="28">
        <v>55</v>
      </c>
      <c r="K28" s="28"/>
    </row>
    <row r="29" spans="1:11" x14ac:dyDescent="0.3">
      <c r="A29" s="70" t="s">
        <v>20</v>
      </c>
      <c r="B29" s="71"/>
      <c r="C29" s="72">
        <f>C24+C28</f>
        <v>1198473.1000000001</v>
      </c>
      <c r="D29" s="72">
        <f t="shared" ref="D29:I29" si="2">D24+D28</f>
        <v>41109.78</v>
      </c>
      <c r="E29" s="72">
        <f t="shared" si="2"/>
        <v>509349.03</v>
      </c>
      <c r="F29" s="72">
        <f t="shared" si="2"/>
        <v>0</v>
      </c>
      <c r="G29" s="72">
        <f>G24+G28</f>
        <v>509644.31</v>
      </c>
      <c r="H29" s="72">
        <f>H24+H28</f>
        <v>1707822.13</v>
      </c>
      <c r="I29" s="72">
        <f t="shared" si="2"/>
        <v>40814.500000000058</v>
      </c>
      <c r="J29" s="54">
        <v>1667007.53</v>
      </c>
      <c r="K29" s="1"/>
    </row>
    <row r="30" spans="1:11" ht="15" thickBot="1" x14ac:dyDescent="0.35">
      <c r="A30" s="73"/>
      <c r="B30" s="74"/>
      <c r="C30" s="74"/>
      <c r="D30" s="74"/>
      <c r="E30" s="74"/>
      <c r="F30" s="74"/>
      <c r="G30" s="74"/>
      <c r="H30" s="74"/>
      <c r="I30" s="75"/>
      <c r="J30" s="76">
        <f>H29-I29</f>
        <v>1667007.63</v>
      </c>
    </row>
    <row r="31" spans="1:11" x14ac:dyDescent="0.3">
      <c r="A31" s="77" t="s">
        <v>26</v>
      </c>
      <c r="B31" s="78"/>
      <c r="C31" s="79">
        <v>5560.7700000000186</v>
      </c>
      <c r="D31" s="79">
        <v>5.5933924159035087E-11</v>
      </c>
      <c r="E31" s="80"/>
      <c r="F31" s="80"/>
      <c r="G31" s="80"/>
      <c r="H31" s="79">
        <f>C31+E31-F31</f>
        <v>5560.7700000000186</v>
      </c>
      <c r="I31" s="81">
        <f>D31+E31-G31</f>
        <v>5.5933924159035087E-11</v>
      </c>
    </row>
    <row r="32" spans="1:11" x14ac:dyDescent="0.3">
      <c r="A32" s="82" t="s">
        <v>27</v>
      </c>
      <c r="B32" s="83"/>
      <c r="C32" s="39">
        <v>868.51000000000931</v>
      </c>
      <c r="D32" s="39">
        <v>-1.7308821043116041E-11</v>
      </c>
      <c r="E32" s="40"/>
      <c r="F32" s="40"/>
      <c r="G32" s="40"/>
      <c r="H32" s="39">
        <f>C32+E32-F32</f>
        <v>868.51000000000931</v>
      </c>
      <c r="I32" s="20">
        <f>D32+E32-G32</f>
        <v>-1.7308821043116041E-11</v>
      </c>
    </row>
    <row r="33" spans="1:9" x14ac:dyDescent="0.3">
      <c r="A33" s="35" t="s">
        <v>28</v>
      </c>
      <c r="B33" s="38"/>
      <c r="C33" s="39">
        <v>1774.6200000002282</v>
      </c>
      <c r="D33" s="39">
        <v>-0.45999999997019358</v>
      </c>
      <c r="E33" s="40"/>
      <c r="F33" s="40"/>
      <c r="G33" s="40"/>
      <c r="H33" s="39">
        <f>C33+E33-F33</f>
        <v>1774.6200000002282</v>
      </c>
      <c r="I33" s="20">
        <f>D33+E33-G33</f>
        <v>-0.45999999997019358</v>
      </c>
    </row>
    <row r="34" spans="1:9" x14ac:dyDescent="0.3">
      <c r="A34" s="35" t="s">
        <v>29</v>
      </c>
      <c r="B34" s="38"/>
      <c r="C34" s="39">
        <v>0</v>
      </c>
      <c r="D34" s="39">
        <v>-8.4838802649755962E-12</v>
      </c>
      <c r="E34" s="40"/>
      <c r="F34" s="40"/>
      <c r="G34" s="40"/>
      <c r="H34" s="39">
        <f>C34+E34-F34</f>
        <v>0</v>
      </c>
      <c r="I34" s="20">
        <f>D34+E34-G34</f>
        <v>-8.4838802649755962E-12</v>
      </c>
    </row>
    <row r="35" spans="1:9" ht="15" thickBot="1" x14ac:dyDescent="0.35">
      <c r="A35" s="84"/>
      <c r="B35" s="85"/>
      <c r="C35" s="86">
        <v>0</v>
      </c>
      <c r="D35" s="86"/>
      <c r="E35" s="86"/>
      <c r="F35" s="86"/>
      <c r="G35" s="86"/>
      <c r="H35" s="87">
        <f>C35+E35-F35</f>
        <v>0</v>
      </c>
      <c r="I35" s="88"/>
    </row>
    <row r="36" spans="1:9" ht="15" thickBot="1" x14ac:dyDescent="0.35">
      <c r="A36" s="89" t="s">
        <v>20</v>
      </c>
      <c r="B36" s="90"/>
      <c r="C36" s="91">
        <f>C31+C32+C33+C34</f>
        <v>8203.9000000002561</v>
      </c>
      <c r="D36" s="91">
        <f t="shared" ref="D36:I36" si="3">D31+D32+D33+D34</f>
        <v>-0.45999999994005236</v>
      </c>
      <c r="E36" s="91">
        <f t="shared" si="3"/>
        <v>0</v>
      </c>
      <c r="F36" s="91">
        <f t="shared" si="3"/>
        <v>0</v>
      </c>
      <c r="G36" s="91">
        <f t="shared" si="3"/>
        <v>0</v>
      </c>
      <c r="H36" s="91">
        <f t="shared" si="3"/>
        <v>8203.9000000002561</v>
      </c>
      <c r="I36" s="91">
        <f t="shared" si="3"/>
        <v>-0.45999999994005236</v>
      </c>
    </row>
    <row r="37" spans="1:9" ht="15" thickBot="1" x14ac:dyDescent="0.35">
      <c r="A37" s="92" t="s">
        <v>30</v>
      </c>
      <c r="B37" s="93"/>
      <c r="C37" s="49">
        <f t="shared" ref="C37:I37" si="4">C22+C29+C36</f>
        <v>1398668.1749999998</v>
      </c>
      <c r="D37" s="49">
        <f t="shared" si="4"/>
        <v>144740.63999999917</v>
      </c>
      <c r="E37" s="49">
        <f t="shared" si="4"/>
        <v>1437237.1400000001</v>
      </c>
      <c r="F37" s="49">
        <f t="shared" si="4"/>
        <v>795894.1</v>
      </c>
      <c r="G37" s="49">
        <f t="shared" si="4"/>
        <v>1447839.91</v>
      </c>
      <c r="H37" s="49">
        <f t="shared" si="4"/>
        <v>2040011.2149999999</v>
      </c>
      <c r="I37" s="49">
        <f t="shared" si="4"/>
        <v>134137.8699999993</v>
      </c>
    </row>
    <row r="38" spans="1:9" s="97" customFormat="1" ht="54.75" customHeight="1" x14ac:dyDescent="0.3">
      <c r="A38" s="94" t="s">
        <v>31</v>
      </c>
      <c r="B38" s="95"/>
      <c r="C38" s="96">
        <v>59062.5</v>
      </c>
      <c r="D38" s="96">
        <v>2000</v>
      </c>
      <c r="E38" s="96">
        <f>SUM(E39:E40)</f>
        <v>6000</v>
      </c>
      <c r="F38" s="40"/>
      <c r="G38" s="40">
        <f>SUM(G39:G40)</f>
        <v>1500</v>
      </c>
      <c r="H38" s="96">
        <f>C38+E38-F38</f>
        <v>65062.5</v>
      </c>
      <c r="I38" s="96">
        <f>D38+E38-G38</f>
        <v>6500</v>
      </c>
    </row>
    <row r="39" spans="1:9" s="97" customFormat="1" x14ac:dyDescent="0.3">
      <c r="A39" s="98" t="s">
        <v>32</v>
      </c>
      <c r="B39" s="99"/>
      <c r="C39" s="96"/>
      <c r="D39" s="96"/>
      <c r="E39" s="96">
        <v>6000</v>
      </c>
      <c r="F39" s="96"/>
      <c r="G39" s="96">
        <v>1500</v>
      </c>
      <c r="H39" s="39"/>
      <c r="I39" s="96"/>
    </row>
    <row r="40" spans="1:9" ht="15" thickBot="1" x14ac:dyDescent="0.35">
      <c r="A40" s="98" t="s">
        <v>33</v>
      </c>
      <c r="B40" s="99"/>
      <c r="C40" s="96"/>
      <c r="D40" s="96"/>
      <c r="E40" s="96"/>
      <c r="F40" s="96">
        <f>G38*0.125</f>
        <v>187.5</v>
      </c>
      <c r="G40" s="96"/>
      <c r="H40" s="39"/>
      <c r="I40" s="96"/>
    </row>
    <row r="41" spans="1:9" ht="15" thickBot="1" x14ac:dyDescent="0.35">
      <c r="A41" s="92" t="s">
        <v>34</v>
      </c>
      <c r="B41" s="93"/>
      <c r="C41" s="49">
        <f>C37+C38</f>
        <v>1457730.6749999998</v>
      </c>
      <c r="D41" s="49">
        <f t="shared" ref="D41:I41" si="5">D37+D38</f>
        <v>146740.63999999917</v>
      </c>
      <c r="E41" s="49">
        <f t="shared" si="5"/>
        <v>1443237.1400000001</v>
      </c>
      <c r="F41" s="49">
        <f t="shared" si="5"/>
        <v>795894.1</v>
      </c>
      <c r="G41" s="49">
        <f t="shared" si="5"/>
        <v>1449339.91</v>
      </c>
      <c r="H41" s="49">
        <f t="shared" si="5"/>
        <v>2105073.7149999999</v>
      </c>
      <c r="I41" s="49">
        <f t="shared" si="5"/>
        <v>140637.8699999993</v>
      </c>
    </row>
    <row r="42" spans="1:9" x14ac:dyDescent="0.3">
      <c r="A42" s="100"/>
      <c r="B42" s="101"/>
      <c r="C42" s="102"/>
      <c r="D42" s="102"/>
      <c r="E42" s="102"/>
      <c r="F42" s="102"/>
      <c r="G42" s="102"/>
      <c r="H42" s="102"/>
      <c r="I42" s="103"/>
    </row>
  </sheetData>
  <mergeCells count="39">
    <mergeCell ref="A39:B39"/>
    <mergeCell ref="A40:B40"/>
    <mergeCell ref="A41:B41"/>
    <mergeCell ref="A42:I42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I30"/>
    <mergeCell ref="A31:B31"/>
    <mergeCell ref="A32:B32"/>
    <mergeCell ref="A20:B20"/>
    <mergeCell ref="A21:B21"/>
    <mergeCell ref="A22:B22"/>
    <mergeCell ref="A24:B24"/>
    <mergeCell ref="A25:B25"/>
    <mergeCell ref="A26:B26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A6:B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2026-02-26T08:45:04Z</dcterms:created>
  <dcterms:modified xsi:type="dcterms:W3CDTF">2026-02-26T08:46:10Z</dcterms:modified>
</cp:coreProperties>
</file>