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I57" i="1"/>
  <c r="I44"/>
  <c r="I37"/>
  <c r="I35" s="1"/>
  <c r="H37"/>
  <c r="G35"/>
  <c r="E35"/>
  <c r="G33"/>
  <c r="F33"/>
  <c r="E33"/>
  <c r="D33"/>
  <c r="C33"/>
  <c r="I31"/>
  <c r="H31"/>
  <c r="K30"/>
  <c r="J30"/>
  <c r="I30"/>
  <c r="H30"/>
  <c r="K29"/>
  <c r="J29"/>
  <c r="I29"/>
  <c r="H29"/>
  <c r="K28"/>
  <c r="K33" s="1"/>
  <c r="J28"/>
  <c r="J33" s="1"/>
  <c r="I28"/>
  <c r="I33" s="1"/>
  <c r="H28"/>
  <c r="H33" s="1"/>
  <c r="K27"/>
  <c r="J27"/>
  <c r="F26"/>
  <c r="J26" s="1"/>
  <c r="K26" s="1"/>
  <c r="E26"/>
  <c r="D26"/>
  <c r="C26"/>
  <c r="H25"/>
  <c r="K24"/>
  <c r="J24"/>
  <c r="H24"/>
  <c r="G24"/>
  <c r="G26" s="1"/>
  <c r="J22"/>
  <c r="D22"/>
  <c r="D34" s="1"/>
  <c r="D39" s="1"/>
  <c r="C22"/>
  <c r="K20"/>
  <c r="I20"/>
  <c r="H20"/>
  <c r="G20"/>
  <c r="K18"/>
  <c r="I18"/>
  <c r="H18"/>
  <c r="K16"/>
  <c r="I16"/>
  <c r="H16"/>
  <c r="K14"/>
  <c r="I14"/>
  <c r="H14"/>
  <c r="K12"/>
  <c r="I12"/>
  <c r="H12"/>
  <c r="G10"/>
  <c r="G22" s="1"/>
  <c r="F10"/>
  <c r="F22" s="1"/>
  <c r="E10"/>
  <c r="K8"/>
  <c r="I8"/>
  <c r="H8"/>
  <c r="F34" l="1"/>
  <c r="H26"/>
  <c r="G34"/>
  <c r="H10"/>
  <c r="I24"/>
  <c r="I26" s="1"/>
  <c r="C34"/>
  <c r="C39" s="1"/>
  <c r="H22"/>
  <c r="H34" s="1"/>
  <c r="J34"/>
  <c r="J38" s="1"/>
  <c r="G39"/>
  <c r="K10"/>
  <c r="K22" s="1"/>
  <c r="K34" s="1"/>
  <c r="K38" s="1"/>
  <c r="E22"/>
  <c r="E34" s="1"/>
  <c r="E39" s="1"/>
  <c r="I10"/>
  <c r="I22" s="1"/>
  <c r="I34" s="1"/>
  <c r="I39" s="1"/>
  <c r="F35"/>
  <c r="F39" l="1"/>
  <c r="H35"/>
  <c r="H39" s="1"/>
</calcChain>
</file>

<file path=xl/comments1.xml><?xml version="1.0" encoding="utf-8"?>
<comments xmlns="http://schemas.openxmlformats.org/spreadsheetml/2006/main">
  <authors>
    <author>Пользователь</author>
    <author>Пользователь Windows</author>
  </authors>
  <commentLis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ЕРЦ 130390,20
разница 3427,8</t>
        </r>
      </text>
    </comment>
    <comment ref="I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Ерц 111632,2
разница 3428,16</t>
        </r>
      </text>
    </comment>
    <comment ref="D1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ЕРЦ 50436,56
разница 8925,44</t>
        </r>
      </text>
    </comment>
    <comment ref="I1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Ерц 30545,00
разница 8925,42</t>
        </r>
      </text>
    </comment>
    <comment ref="D1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Ерц 3428,56
думаю, это отнесли в содержание</t>
        </r>
      </text>
    </comment>
    <comment ref="I1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ЕРЦ 3428,56
думаю, это отнесли в содержание</t>
        </r>
      </text>
    </comment>
    <comment ref="F24" authorId="1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из них оплата 178755 только аванс, остатки в 2022 году</t>
        </r>
      </text>
    </comment>
  </commentList>
</comments>
</file>

<file path=xl/sharedStrings.xml><?xml version="1.0" encoding="utf-8"?>
<sst xmlns="http://schemas.openxmlformats.org/spreadsheetml/2006/main" count="58" uniqueCount="52">
  <si>
    <t>Информация о состоянии лицевого счета  д.№ 11 по ул. Дружбы народов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</si>
  <si>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</si>
  <si>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</si>
  <si>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</si>
  <si>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</si>
  <si>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</si>
  <si>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</si>
  <si>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</si>
  <si>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</si>
  <si>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</si>
  <si>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</si>
  <si>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- 3308,6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</si>
  <si>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</si>
  <si>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</si>
  <si>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</si>
  <si>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</si>
  <si>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</si>
  <si>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</si>
  <si>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</si>
  <si>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</si>
  <si>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</si>
  <si>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Услуги банка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</si>
  <si>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</si>
  <si>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</si>
  <si>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</si>
  <si>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</si>
  <si>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</si>
  <si>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</si>
  <si>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</si>
  <si>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ОАО "Ростелеком"</t>
  </si>
  <si>
    <t>ВСЕГО по дому</t>
  </si>
  <si>
    <t>УТВЕРЖДАЮ</t>
  </si>
  <si>
    <t>Директор ООО УК "Эталон" _____________________Н.К.Дмитриева</t>
  </si>
  <si>
    <t>за период 01.01.2021-31.12.2021</t>
  </si>
  <si>
    <t>ТЕКУЩИЙ РЕМОНТ</t>
  </si>
  <si>
    <t>Замена аварийного участка стояка ХВС с подвального помещения до кв. № 37</t>
  </si>
  <si>
    <t>март</t>
  </si>
  <si>
    <t>Восстановление штукатурно-окрасочного слоя в подъезде № 2</t>
  </si>
  <si>
    <t>апрель</t>
  </si>
  <si>
    <t>Масляная окраска входных металлических дверей в подъезды №№ 1,2,3,4</t>
  </si>
  <si>
    <t>июнь</t>
  </si>
  <si>
    <t>Ремонт кровельного покрытия и опорных стенок с окраской подъездного козырька</t>
  </si>
  <si>
    <t>август</t>
  </si>
  <si>
    <t>Ремонт бетонного крыльца подъезда № 4</t>
  </si>
  <si>
    <t>Восстановление штукатурно-окрасочного слоя в подъезде № 3</t>
  </si>
  <si>
    <t>Восстановление штукатурно-окрасочного слоя в подъезде № 4</t>
  </si>
  <si>
    <t>Очистка придомовой территории от снега спец.техникой</t>
  </si>
  <si>
    <t>ноябрь</t>
  </si>
  <si>
    <t>Налог по УСН (от ходово по аренде)</t>
  </si>
  <si>
    <t>декабрь</t>
  </si>
  <si>
    <t>КАПИТАЛЬНЫЙ  РЕМОНТ</t>
  </si>
  <si>
    <t>капитальный ремонт  электричесих сетей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</si>
</sst>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1"/>
      <color rgb="FF0000FF"/>
      <name val="Calibri"/>
      <family val="2"/>
      <charset val="204"/>
      <scheme val="minor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36" applyNumberFormat="0" applyAlignment="0" applyProtection="0"/>
    <xf numFmtId="0" fontId="16" fillId="23" borderId="37" applyNumberFormat="0" applyAlignment="0" applyProtection="0"/>
    <xf numFmtId="0" fontId="17" fillId="23" borderId="36" applyNumberFormat="0" applyAlignment="0" applyProtection="0"/>
    <xf numFmtId="164" fontId="1" fillId="0" borderId="0" applyFont="0" applyFill="0" applyBorder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20" fillId="0" borderId="4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41" applyNumberFormat="0" applyFill="0" applyAlignment="0" applyProtection="0"/>
    <xf numFmtId="0" fontId="22" fillId="24" borderId="42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26" borderId="43" applyNumberFormat="0" applyFont="0" applyAlignment="0" applyProtection="0"/>
    <xf numFmtId="0" fontId="1" fillId="26" borderId="43" applyNumberFormat="0" applyFont="0" applyAlignment="0" applyProtection="0"/>
    <xf numFmtId="0" fontId="27" fillId="0" borderId="44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</cellStyleXfs>
  <cellXfs count="147">
    <xf numFmtId="0" fontId="0" fillId="0" borderId="0" xfId="0"/>
    <xf numFmtId="0" fontId="2" fillId="2" borderId="0" xfId="1" applyFont="1" applyFill="1"/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3" fontId="9" fillId="0" borderId="12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" fontId="9" fillId="3" borderId="12" xfId="1" applyNumberFormat="1" applyFont="1" applyFill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3" fontId="9" fillId="2" borderId="11" xfId="1" applyNumberFormat="1" applyFont="1" applyFill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3" fontId="9" fillId="0" borderId="9" xfId="1" applyNumberFormat="1" applyFont="1" applyBorder="1" applyAlignment="1">
      <alignment horizontal="center"/>
    </xf>
    <xf numFmtId="3" fontId="9" fillId="0" borderId="11" xfId="1" applyNumberFormat="1" applyFont="1" applyBorder="1" applyAlignment="1">
      <alignment horizontal="center"/>
    </xf>
    <xf numFmtId="3" fontId="9" fillId="3" borderId="9" xfId="1" applyNumberFormat="1" applyFont="1" applyFill="1" applyBorder="1" applyAlignment="1">
      <alignment horizontal="center"/>
    </xf>
    <xf numFmtId="4" fontId="9" fillId="0" borderId="11" xfId="1" applyNumberFormat="1" applyFont="1" applyBorder="1" applyAlignment="1">
      <alignment horizontal="center"/>
    </xf>
    <xf numFmtId="3" fontId="10" fillId="0" borderId="17" xfId="1" applyNumberFormat="1" applyFont="1" applyBorder="1" applyAlignment="1">
      <alignment horizontal="center"/>
    </xf>
    <xf numFmtId="3" fontId="10" fillId="0" borderId="18" xfId="1" applyNumberFormat="1" applyFont="1" applyBorder="1" applyAlignment="1">
      <alignment horizontal="center"/>
    </xf>
    <xf numFmtId="1" fontId="10" fillId="0" borderId="17" xfId="1" applyNumberFormat="1" applyFont="1" applyBorder="1" applyAlignment="1">
      <alignment horizontal="center"/>
    </xf>
    <xf numFmtId="2" fontId="10" fillId="0" borderId="18" xfId="1" applyNumberFormat="1" applyFont="1" applyBorder="1" applyAlignment="1">
      <alignment horizontal="center"/>
    </xf>
    <xf numFmtId="3" fontId="3" fillId="4" borderId="19" xfId="1" applyNumberFormat="1" applyFont="1" applyFill="1" applyBorder="1" applyAlignment="1">
      <alignment horizontal="center"/>
    </xf>
    <xf numFmtId="3" fontId="3" fillId="2" borderId="19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3" fontId="3" fillId="3" borderId="5" xfId="1" applyNumberFormat="1" applyFont="1" applyFill="1" applyBorder="1" applyAlignment="1">
      <alignment horizontal="center"/>
    </xf>
    <xf numFmtId="3" fontId="3" fillId="3" borderId="21" xfId="1" applyNumberFormat="1" applyFont="1" applyFill="1" applyBorder="1" applyAlignment="1">
      <alignment horizontal="center"/>
    </xf>
    <xf numFmtId="3" fontId="3" fillId="2" borderId="21" xfId="1" applyNumberFormat="1" applyFont="1" applyFill="1" applyBorder="1" applyAlignment="1">
      <alignment horizontal="center"/>
    </xf>
    <xf numFmtId="2" fontId="9" fillId="0" borderId="0" xfId="1" applyNumberFormat="1" applyFont="1"/>
    <xf numFmtId="0" fontId="9" fillId="0" borderId="0" xfId="1" applyFont="1"/>
    <xf numFmtId="3" fontId="3" fillId="4" borderId="9" xfId="1" applyNumberFormat="1" applyFont="1" applyFill="1" applyBorder="1" applyAlignment="1">
      <alignment horizontal="center"/>
    </xf>
    <xf numFmtId="3" fontId="9" fillId="0" borderId="2" xfId="1" applyNumberFormat="1" applyFont="1" applyBorder="1" applyAlignment="1">
      <alignment horizontal="center"/>
    </xf>
    <xf numFmtId="3" fontId="9" fillId="3" borderId="27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4" fontId="9" fillId="0" borderId="28" xfId="1" applyNumberFormat="1" applyFont="1" applyBorder="1" applyAlignment="1">
      <alignment horizontal="center"/>
    </xf>
    <xf numFmtId="3" fontId="10" fillId="0" borderId="30" xfId="1" applyNumberFormat="1" applyFont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10" fillId="0" borderId="31" xfId="1" applyNumberFormat="1" applyFont="1" applyBorder="1" applyAlignment="1">
      <alignment horizontal="center"/>
    </xf>
    <xf numFmtId="3" fontId="10" fillId="2" borderId="31" xfId="1" applyNumberFormat="1" applyFont="1" applyFill="1" applyBorder="1" applyAlignment="1">
      <alignment horizontal="center"/>
    </xf>
    <xf numFmtId="3" fontId="3" fillId="4" borderId="33" xfId="1" applyNumberFormat="1" applyFont="1" applyFill="1" applyBorder="1" applyAlignment="1">
      <alignment horizontal="center"/>
    </xf>
    <xf numFmtId="3" fontId="0" fillId="0" borderId="0" xfId="0" applyNumberFormat="1"/>
    <xf numFmtId="0" fontId="11" fillId="0" borderId="0" xfId="0" applyFont="1"/>
    <xf numFmtId="0" fontId="12" fillId="2" borderId="0" xfId="0" applyFont="1" applyFill="1"/>
    <xf numFmtId="0" fontId="4" fillId="0" borderId="2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9" fillId="0" borderId="9" xfId="1" applyFont="1" applyBorder="1" applyAlignment="1">
      <alignment horizontal="left"/>
    </xf>
    <xf numFmtId="0" fontId="10" fillId="0" borderId="15" xfId="1" applyFont="1" applyBorder="1" applyAlignment="1">
      <alignment horizontal="left"/>
    </xf>
    <xf numFmtId="0" fontId="10" fillId="0" borderId="16" xfId="1" applyFont="1" applyBorder="1" applyAlignment="1">
      <alignment horizontal="left"/>
    </xf>
    <xf numFmtId="0" fontId="3" fillId="4" borderId="19" xfId="1" applyFont="1" applyFill="1" applyBorder="1" applyAlignment="1">
      <alignment horizontal="center"/>
    </xf>
    <xf numFmtId="0" fontId="3" fillId="4" borderId="20" xfId="1" applyFont="1" applyFill="1" applyBorder="1" applyAlignment="1">
      <alignment horizontal="center"/>
    </xf>
    <xf numFmtId="0" fontId="3" fillId="4" borderId="9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9" xfId="1" applyFont="1" applyFill="1" applyBorder="1" applyAlignment="1">
      <alignment horizontal="left"/>
    </xf>
    <xf numFmtId="0" fontId="3" fillId="4" borderId="20" xfId="1" applyFont="1" applyFill="1" applyBorder="1" applyAlignment="1">
      <alignment horizontal="left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9" xfId="1" applyFont="1" applyBorder="1" applyAlignment="1">
      <alignment horizontal="left" wrapText="1"/>
    </xf>
    <xf numFmtId="0" fontId="10" fillId="0" borderId="29" xfId="1" applyFont="1" applyBorder="1" applyAlignment="1">
      <alignment horizontal="left"/>
    </xf>
    <xf numFmtId="0" fontId="10" fillId="0" borderId="30" xfId="1" applyFont="1" applyBorder="1" applyAlignment="1">
      <alignment horizontal="left"/>
    </xf>
    <xf numFmtId="0" fontId="3" fillId="4" borderId="32" xfId="1" applyFont="1" applyFill="1" applyBorder="1" applyAlignment="1">
      <alignment horizontal="center"/>
    </xf>
    <xf numFmtId="0" fontId="3" fillId="4" borderId="33" xfId="1" applyFont="1" applyFill="1" applyBorder="1" applyAlignment="1">
      <alignment horizontal="center"/>
    </xf>
    <xf numFmtId="0" fontId="9" fillId="3" borderId="34" xfId="1" applyFont="1" applyFill="1" applyBorder="1" applyAlignment="1">
      <alignment horizontal="center" wrapText="1"/>
    </xf>
    <xf numFmtId="0" fontId="9" fillId="3" borderId="35" xfId="1" applyFont="1" applyFill="1" applyBorder="1" applyAlignment="1">
      <alignment horizontal="center" wrapText="1"/>
    </xf>
    <xf numFmtId="0" fontId="9" fillId="3" borderId="9" xfId="1" applyFont="1" applyFill="1" applyBorder="1" applyAlignment="1">
      <alignment horizontal="center" wrapText="1"/>
    </xf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 applyAlignment="1">
      <alignment horizontal="right"/>
    </xf>
    <xf numFmtId="0" fontId="7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3" fontId="9" fillId="3" borderId="12" xfId="1" applyNumberFormat="1" applyFont="1" applyFill="1" applyBorder="1" applyAlignment="1">
      <alignment horizontal="center"/>
    </xf>
    <xf numFmtId="1" fontId="9" fillId="3" borderId="11" xfId="1" applyNumberFormat="1" applyFont="1" applyFill="1" applyBorder="1" applyAlignment="1">
      <alignment horizontal="center"/>
    </xf>
    <xf numFmtId="0" fontId="9" fillId="3" borderId="6" xfId="1" applyFont="1" applyFill="1" applyBorder="1" applyAlignment="1">
      <alignment horizontal="left"/>
    </xf>
    <xf numFmtId="0" fontId="9" fillId="3" borderId="8" xfId="1" applyFont="1" applyFill="1" applyBorder="1" applyAlignment="1">
      <alignment horizontal="left"/>
    </xf>
    <xf numFmtId="1" fontId="9" fillId="3" borderId="13" xfId="1" applyNumberFormat="1" applyFont="1" applyFill="1" applyBorder="1" applyAlignment="1">
      <alignment horizontal="center"/>
    </xf>
    <xf numFmtId="1" fontId="9" fillId="3" borderId="9" xfId="1" applyNumberFormat="1" applyFont="1" applyFill="1" applyBorder="1" applyAlignment="1">
      <alignment horizontal="center"/>
    </xf>
    <xf numFmtId="0" fontId="10" fillId="3" borderId="6" xfId="1" applyFont="1" applyFill="1" applyBorder="1" applyAlignment="1">
      <alignment horizontal="left"/>
    </xf>
    <xf numFmtId="0" fontId="10" fillId="3" borderId="8" xfId="1" applyFont="1" applyFill="1" applyBorder="1" applyAlignment="1">
      <alignment horizontal="left"/>
    </xf>
    <xf numFmtId="3" fontId="10" fillId="3" borderId="9" xfId="1" applyNumberFormat="1" applyFont="1" applyFill="1" applyBorder="1" applyAlignment="1">
      <alignment horizontal="center"/>
    </xf>
    <xf numFmtId="1" fontId="10" fillId="3" borderId="11" xfId="1" applyNumberFormat="1" applyFont="1" applyFill="1" applyBorder="1" applyAlignment="1">
      <alignment horizontal="center"/>
    </xf>
    <xf numFmtId="1" fontId="10" fillId="3" borderId="9" xfId="1" applyNumberFormat="1" applyFont="1" applyFill="1" applyBorder="1" applyAlignment="1">
      <alignment horizontal="center"/>
    </xf>
    <xf numFmtId="0" fontId="9" fillId="3" borderId="14" xfId="1" applyFont="1" applyFill="1" applyBorder="1" applyAlignment="1">
      <alignment horizontal="left"/>
    </xf>
    <xf numFmtId="0" fontId="9" fillId="3" borderId="13" xfId="1" applyFont="1" applyFill="1" applyBorder="1" applyAlignment="1">
      <alignment horizontal="left"/>
    </xf>
    <xf numFmtId="1" fontId="10" fillId="3" borderId="13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0" fontId="9" fillId="3" borderId="22" xfId="1" applyFont="1" applyFill="1" applyBorder="1" applyAlignment="1">
      <alignment horizontal="left" wrapText="1"/>
    </xf>
    <xf numFmtId="0" fontId="9" fillId="3" borderId="23" xfId="1" applyFont="1" applyFill="1" applyBorder="1" applyAlignment="1">
      <alignment horizontal="left" wrapText="1"/>
    </xf>
    <xf numFmtId="0" fontId="0" fillId="0" borderId="45" xfId="0" applyBorder="1" applyAlignment="1">
      <alignment wrapText="1"/>
    </xf>
    <xf numFmtId="0" fontId="0" fillId="0" borderId="0" xfId="0" applyAlignment="1">
      <alignment wrapText="1"/>
    </xf>
    <xf numFmtId="0" fontId="0" fillId="3" borderId="23" xfId="0" applyFill="1" applyBorder="1" applyAlignment="1">
      <alignment horizontal="left" wrapText="1"/>
    </xf>
    <xf numFmtId="0" fontId="30" fillId="0" borderId="9" xfId="0" applyFont="1" applyBorder="1" applyAlignment="1">
      <alignment horizontal="center" wrapText="1"/>
    </xf>
    <xf numFmtId="0" fontId="10" fillId="0" borderId="4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0" fontId="10" fillId="0" borderId="5" xfId="1" applyFont="1" applyBorder="1" applyAlignment="1"/>
    <xf numFmtId="0" fontId="10" fillId="0" borderId="21" xfId="1" applyFont="1" applyBorder="1" applyAlignment="1"/>
    <xf numFmtId="0" fontId="10" fillId="0" borderId="24" xfId="1" applyFont="1" applyBorder="1" applyAlignment="1"/>
    <xf numFmtId="0" fontId="10" fillId="0" borderId="0" xfId="1" applyFont="1" applyBorder="1" applyAlignment="1"/>
    <xf numFmtId="0" fontId="10" fillId="0" borderId="25" xfId="1" applyFont="1" applyBorder="1" applyAlignment="1"/>
    <xf numFmtId="0" fontId="10" fillId="0" borderId="46" xfId="1" applyFont="1" applyBorder="1" applyAlignment="1"/>
    <xf numFmtId="0" fontId="10" fillId="0" borderId="47" xfId="1" applyFont="1" applyBorder="1" applyAlignment="1"/>
    <xf numFmtId="0" fontId="10" fillId="0" borderId="48" xfId="1" applyFont="1" applyBorder="1" applyAlignment="1"/>
    <xf numFmtId="0" fontId="31" fillId="27" borderId="19" xfId="1" applyFont="1" applyFill="1" applyBorder="1" applyAlignment="1">
      <alignment wrapText="1"/>
    </xf>
    <xf numFmtId="0" fontId="31" fillId="27" borderId="49" xfId="1" applyFont="1" applyFill="1" applyBorder="1" applyAlignment="1">
      <alignment wrapText="1"/>
    </xf>
    <xf numFmtId="0" fontId="10" fillId="27" borderId="49" xfId="1" applyFont="1" applyFill="1" applyBorder="1" applyAlignment="1"/>
    <xf numFmtId="0" fontId="10" fillId="27" borderId="49" xfId="1" applyFont="1" applyFill="1" applyBorder="1"/>
    <xf numFmtId="0" fontId="10" fillId="27" borderId="2" xfId="1" applyFont="1" applyFill="1" applyBorder="1"/>
    <xf numFmtId="3" fontId="3" fillId="27" borderId="20" xfId="1" applyNumberFormat="1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wrapText="1"/>
    </xf>
    <xf numFmtId="0" fontId="32" fillId="0" borderId="12" xfId="0" applyFont="1" applyFill="1" applyBorder="1" applyAlignment="1">
      <alignment wrapText="1"/>
    </xf>
    <xf numFmtId="0" fontId="32" fillId="0" borderId="12" xfId="0" applyFont="1" applyBorder="1" applyAlignment="1"/>
    <xf numFmtId="0" fontId="32" fillId="0" borderId="9" xfId="0" applyFont="1" applyBorder="1" applyAlignment="1">
      <alignment horizontal="center" vertical="center"/>
    </xf>
    <xf numFmtId="3" fontId="32" fillId="28" borderId="13" xfId="0" applyNumberFormat="1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3" fontId="32" fillId="28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10" fillId="0" borderId="50" xfId="1" applyFont="1" applyFill="1" applyBorder="1" applyAlignment="1">
      <alignment wrapText="1"/>
    </xf>
    <xf numFmtId="0" fontId="10" fillId="0" borderId="51" xfId="1" applyFont="1" applyBorder="1" applyAlignment="1"/>
    <xf numFmtId="0" fontId="10" fillId="0" borderId="52" xfId="1" applyFont="1" applyBorder="1" applyAlignment="1"/>
    <xf numFmtId="0" fontId="31" fillId="4" borderId="19" xfId="1" applyFont="1" applyFill="1" applyBorder="1" applyAlignment="1">
      <alignment wrapText="1"/>
    </xf>
    <xf numFmtId="0" fontId="31" fillId="4" borderId="49" xfId="1" applyFont="1" applyFill="1" applyBorder="1" applyAlignment="1">
      <alignment wrapText="1"/>
    </xf>
    <xf numFmtId="0" fontId="10" fillId="4" borderId="49" xfId="1" applyFont="1" applyFill="1" applyBorder="1" applyAlignment="1"/>
    <xf numFmtId="0" fontId="10" fillId="4" borderId="49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wrapText="1"/>
    </xf>
    <xf numFmtId="0" fontId="9" fillId="3" borderId="12" xfId="1" applyFont="1" applyFill="1" applyBorder="1" applyAlignment="1">
      <alignment wrapText="1"/>
    </xf>
    <xf numFmtId="0" fontId="9" fillId="3" borderId="12" xfId="1" applyFont="1" applyFill="1" applyBorder="1" applyAlignment="1"/>
    <xf numFmtId="0" fontId="10" fillId="3" borderId="12" xfId="1" applyFont="1" applyFill="1" applyBorder="1" applyAlignment="1">
      <alignment horizontal="center" vertical="center"/>
    </xf>
    <xf numFmtId="1" fontId="9" fillId="3" borderId="12" xfId="1" applyNumberFormat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58"/>
  <sheetViews>
    <sheetView tabSelected="1" topLeftCell="A37" workbookViewId="0">
      <selection activeCell="F59" sqref="F59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1" width="19.140625" style="46" hidden="1" customWidth="1"/>
  </cols>
  <sheetData>
    <row r="1" spans="1:11">
      <c r="A1" s="78"/>
      <c r="B1" s="78"/>
      <c r="C1" s="78"/>
      <c r="D1" s="78"/>
      <c r="E1" s="78"/>
      <c r="F1" s="79"/>
      <c r="G1" s="79"/>
      <c r="H1" s="79"/>
      <c r="I1" s="80" t="s">
        <v>31</v>
      </c>
      <c r="J1" s="81"/>
      <c r="K1" s="81"/>
    </row>
    <row r="2" spans="1:11">
      <c r="A2" s="78"/>
      <c r="B2" s="78"/>
      <c r="C2" s="78"/>
      <c r="D2" s="78"/>
      <c r="E2" s="78"/>
      <c r="F2" s="79"/>
      <c r="G2" s="79"/>
      <c r="H2" s="79"/>
      <c r="I2" s="80" t="s">
        <v>32</v>
      </c>
      <c r="J2" s="81"/>
      <c r="K2" s="81"/>
    </row>
    <row r="3" spans="1:11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1"/>
      <c r="K3" s="1"/>
    </row>
    <row r="4" spans="1:11" ht="15.75" thickBot="1">
      <c r="A4" s="50" t="s">
        <v>33</v>
      </c>
      <c r="B4" s="50"/>
      <c r="C4" s="50"/>
      <c r="D4" s="50"/>
      <c r="E4" s="50"/>
      <c r="F4" s="50"/>
      <c r="G4" s="50"/>
      <c r="H4" s="50"/>
      <c r="I4" s="50"/>
      <c r="J4" s="1"/>
      <c r="K4" s="1"/>
    </row>
    <row r="5" spans="1:11" ht="54.75" thickBot="1">
      <c r="A5" s="51" t="s">
        <v>1</v>
      </c>
      <c r="B5" s="52"/>
      <c r="C5" s="47" t="s">
        <v>2</v>
      </c>
      <c r="D5" s="47" t="s">
        <v>3</v>
      </c>
      <c r="E5" s="47" t="s">
        <v>4</v>
      </c>
      <c r="F5" s="47" t="s">
        <v>5</v>
      </c>
      <c r="G5" s="47" t="s">
        <v>6</v>
      </c>
      <c r="H5" s="47" t="s">
        <v>7</v>
      </c>
      <c r="I5" s="2" t="s">
        <v>8</v>
      </c>
      <c r="J5" s="3" t="s">
        <v>9</v>
      </c>
      <c r="K5" s="3" t="s">
        <v>10</v>
      </c>
    </row>
    <row r="6" spans="1:11">
      <c r="A6" s="53">
        <v>1</v>
      </c>
      <c r="B6" s="54"/>
      <c r="C6" s="4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6">
        <v>8</v>
      </c>
      <c r="J6" s="7">
        <v>8</v>
      </c>
      <c r="K6" s="7">
        <v>8</v>
      </c>
    </row>
    <row r="7" spans="1:11">
      <c r="A7" s="82" t="s">
        <v>11</v>
      </c>
      <c r="B7" s="83"/>
      <c r="C7" s="83"/>
      <c r="D7" s="83"/>
      <c r="E7" s="83"/>
      <c r="F7" s="83"/>
      <c r="G7" s="83"/>
      <c r="H7" s="83"/>
      <c r="I7" s="84"/>
      <c r="J7" s="8"/>
      <c r="K7" s="8"/>
    </row>
    <row r="8" spans="1:11">
      <c r="A8" s="85" t="s">
        <v>12</v>
      </c>
      <c r="B8" s="86"/>
      <c r="C8" s="87">
        <v>963.1999999997206</v>
      </c>
      <c r="D8" s="88">
        <v>133818.35999999975</v>
      </c>
      <c r="E8" s="11">
        <v>519628.26</v>
      </c>
      <c r="F8" s="11">
        <v>519461.42</v>
      </c>
      <c r="G8" s="11">
        <v>538386.26</v>
      </c>
      <c r="H8" s="11">
        <f>C8+E8-F8</f>
        <v>1130.0399999997462</v>
      </c>
      <c r="I8" s="88">
        <f>D8+E8-G8</f>
        <v>115060.35999999975</v>
      </c>
      <c r="J8" s="12">
        <v>407805.96</v>
      </c>
      <c r="K8" s="12">
        <f>F8-J8</f>
        <v>111655.45999999996</v>
      </c>
    </row>
    <row r="9" spans="1:11">
      <c r="A9" s="89"/>
      <c r="B9" s="90"/>
      <c r="C9" s="87"/>
      <c r="D9" s="91"/>
      <c r="E9" s="11"/>
      <c r="F9" s="11"/>
      <c r="G9" s="11"/>
      <c r="H9" s="11"/>
      <c r="I9" s="91"/>
      <c r="J9" s="13"/>
      <c r="K9" s="13"/>
    </row>
    <row r="10" spans="1:11">
      <c r="A10" s="89" t="s">
        <v>13</v>
      </c>
      <c r="B10" s="90"/>
      <c r="C10" s="87">
        <v>96500.959999999963</v>
      </c>
      <c r="D10" s="88">
        <v>59361.979999999952</v>
      </c>
      <c r="E10" s="92">
        <f>153022+12000</f>
        <v>165022</v>
      </c>
      <c r="F10" s="92">
        <f>195584+1500</f>
        <v>197084</v>
      </c>
      <c r="G10" s="11">
        <f>15900.16+172913.56</f>
        <v>188813.72</v>
      </c>
      <c r="H10" s="11">
        <f>C10+E10-F10</f>
        <v>64438.959999999963</v>
      </c>
      <c r="I10" s="88">
        <f>D10+E10-G10</f>
        <v>35570.259999999951</v>
      </c>
      <c r="J10" s="15">
        <v>89526</v>
      </c>
      <c r="K10" s="12">
        <f>F10-J10</f>
        <v>107558</v>
      </c>
    </row>
    <row r="11" spans="1:11">
      <c r="A11" s="93"/>
      <c r="B11" s="94"/>
      <c r="C11" s="95"/>
      <c r="D11" s="96"/>
      <c r="E11" s="97"/>
      <c r="F11" s="97"/>
      <c r="G11" s="97"/>
      <c r="H11" s="97"/>
      <c r="I11" s="96"/>
      <c r="J11" s="16"/>
      <c r="K11" s="16"/>
    </row>
    <row r="12" spans="1:11">
      <c r="A12" s="98" t="s">
        <v>14</v>
      </c>
      <c r="B12" s="99"/>
      <c r="C12" s="87">
        <v>1323.5999999999913</v>
      </c>
      <c r="D12" s="88">
        <v>0</v>
      </c>
      <c r="E12" s="92"/>
      <c r="F12" s="92"/>
      <c r="G12" s="11"/>
      <c r="H12" s="11">
        <f>C12+E12-F12</f>
        <v>1323.5999999999913</v>
      </c>
      <c r="I12" s="88">
        <f>D12+E12-G12</f>
        <v>0</v>
      </c>
      <c r="J12" s="15"/>
      <c r="K12" s="12">
        <f>F12-J12</f>
        <v>0</v>
      </c>
    </row>
    <row r="13" spans="1:11">
      <c r="A13" s="93"/>
      <c r="B13" s="94"/>
      <c r="C13" s="95"/>
      <c r="D13" s="100"/>
      <c r="E13" s="97"/>
      <c r="F13" s="97"/>
      <c r="G13" s="97"/>
      <c r="H13" s="11"/>
      <c r="I13" s="88"/>
      <c r="J13" s="15"/>
      <c r="K13" s="15"/>
    </row>
    <row r="14" spans="1:11">
      <c r="A14" s="98" t="s">
        <v>15</v>
      </c>
      <c r="B14" s="99"/>
      <c r="C14" s="19">
        <v>-0.48000000003912646</v>
      </c>
      <c r="D14" s="88">
        <v>1021.8899999999985</v>
      </c>
      <c r="E14" s="92">
        <v>9928.18</v>
      </c>
      <c r="F14" s="92">
        <v>9928</v>
      </c>
      <c r="G14" s="11">
        <v>10260.450000000001</v>
      </c>
      <c r="H14" s="11">
        <f>C14+E14-F14</f>
        <v>-0.30000000003929017</v>
      </c>
      <c r="I14" s="88">
        <f>D14+E14-G14</f>
        <v>689.61999999999898</v>
      </c>
      <c r="J14" s="15">
        <v>19812.7</v>
      </c>
      <c r="K14" s="12">
        <f>F14-J14</f>
        <v>-9884.7000000000007</v>
      </c>
    </row>
    <row r="15" spans="1:11">
      <c r="A15" s="48"/>
      <c r="B15" s="49"/>
      <c r="C15" s="17"/>
      <c r="D15" s="101"/>
      <c r="E15" s="14"/>
      <c r="F15" s="14"/>
      <c r="G15" s="10"/>
      <c r="H15" s="10"/>
      <c r="I15" s="101"/>
      <c r="J15" s="15"/>
      <c r="K15" s="15"/>
    </row>
    <row r="16" spans="1:11">
      <c r="A16" s="48" t="s">
        <v>16</v>
      </c>
      <c r="B16" s="49"/>
      <c r="C16" s="17">
        <v>-0.48000000003912646</v>
      </c>
      <c r="D16" s="101">
        <v>536.42000000000053</v>
      </c>
      <c r="E16" s="14">
        <v>7214.54</v>
      </c>
      <c r="F16" s="14">
        <v>7215</v>
      </c>
      <c r="G16" s="10">
        <v>7349.1</v>
      </c>
      <c r="H16" s="10">
        <f>C16+E16-F16</f>
        <v>-0.94000000003870809</v>
      </c>
      <c r="I16" s="101">
        <f>D16+E16-G16</f>
        <v>401.86000000000058</v>
      </c>
      <c r="J16" s="15">
        <v>19781</v>
      </c>
      <c r="K16" s="12">
        <f>F16-J16</f>
        <v>-12566</v>
      </c>
    </row>
    <row r="17" spans="1:15">
      <c r="A17" s="48"/>
      <c r="B17" s="49"/>
      <c r="C17" s="17"/>
      <c r="D17" s="101"/>
      <c r="E17" s="14"/>
      <c r="F17" s="14"/>
      <c r="G17" s="10"/>
      <c r="H17" s="10"/>
      <c r="I17" s="101"/>
      <c r="J17" s="15"/>
      <c r="K17" s="15"/>
    </row>
    <row r="18" spans="1:15">
      <c r="A18" s="48" t="s">
        <v>17</v>
      </c>
      <c r="B18" s="49"/>
      <c r="C18" s="17">
        <v>-0.48000000003958121</v>
      </c>
      <c r="D18" s="101">
        <v>4771.4499999999935</v>
      </c>
      <c r="E18" s="14">
        <v>24786.79</v>
      </c>
      <c r="F18" s="14">
        <v>24787</v>
      </c>
      <c r="G18" s="10">
        <v>25342.91</v>
      </c>
      <c r="H18" s="10">
        <f>C18+E18-F18</f>
        <v>-0.69000000003870809</v>
      </c>
      <c r="I18" s="101">
        <f>D18+E18-G18</f>
        <v>4215.3299999999945</v>
      </c>
      <c r="J18" s="15">
        <v>19015.599999999999</v>
      </c>
      <c r="K18" s="12">
        <f>F18-J18</f>
        <v>5771.4000000000015</v>
      </c>
    </row>
    <row r="19" spans="1:15">
      <c r="A19" s="48"/>
      <c r="B19" s="49"/>
      <c r="C19" s="17"/>
      <c r="D19" s="18"/>
      <c r="E19" s="14"/>
      <c r="F19" s="14"/>
      <c r="G19" s="9"/>
      <c r="H19" s="9"/>
      <c r="I19" s="18"/>
      <c r="J19" s="15"/>
      <c r="K19" s="15"/>
    </row>
    <row r="20" spans="1:15">
      <c r="A20" s="48" t="s">
        <v>18</v>
      </c>
      <c r="B20" s="58"/>
      <c r="C20" s="9">
        <v>0</v>
      </c>
      <c r="D20" s="19">
        <v>14174.710000000056</v>
      </c>
      <c r="E20" s="17"/>
      <c r="F20" s="17"/>
      <c r="G20" s="17">
        <f>2485.41+516.62</f>
        <v>3002.0299999999997</v>
      </c>
      <c r="H20" s="17">
        <f>C20+E20-F20</f>
        <v>0</v>
      </c>
      <c r="I20" s="20">
        <f>D20+E20-G20</f>
        <v>11172.680000000055</v>
      </c>
      <c r="J20" s="15">
        <v>148935.12</v>
      </c>
      <c r="K20" s="12">
        <f>F20-J20</f>
        <v>-148935.12</v>
      </c>
    </row>
    <row r="21" spans="1:15" ht="15.75" thickBot="1">
      <c r="A21" s="59"/>
      <c r="B21" s="60"/>
      <c r="C21" s="21"/>
      <c r="D21" s="22"/>
      <c r="E21" s="23"/>
      <c r="F21" s="23"/>
      <c r="G21" s="21"/>
      <c r="H21" s="21"/>
      <c r="I21" s="24"/>
      <c r="J21" s="15"/>
      <c r="K21" s="15"/>
    </row>
    <row r="22" spans="1:15" ht="15.75" thickBot="1">
      <c r="A22" s="61" t="s">
        <v>19</v>
      </c>
      <c r="B22" s="62"/>
      <c r="C22" s="25">
        <f>C8+C10+C12+C14+C16+C18+C20</f>
        <v>98786.319999999556</v>
      </c>
      <c r="D22" s="25">
        <f t="shared" ref="D22:K22" si="0">D8+D10+D12+D14+D16+D18+D20</f>
        <v>213684.80999999974</v>
      </c>
      <c r="E22" s="25">
        <f t="shared" si="0"/>
        <v>726579.77000000014</v>
      </c>
      <c r="F22" s="25">
        <f t="shared" si="0"/>
        <v>758475.41999999993</v>
      </c>
      <c r="G22" s="25">
        <f t="shared" si="0"/>
        <v>773154.47</v>
      </c>
      <c r="H22" s="25">
        <f t="shared" si="0"/>
        <v>66890.669999999605</v>
      </c>
      <c r="I22" s="25">
        <f t="shared" si="0"/>
        <v>167110.10999999972</v>
      </c>
      <c r="J22" s="26">
        <f t="shared" si="0"/>
        <v>704876.38</v>
      </c>
      <c r="K22" s="26">
        <f t="shared" si="0"/>
        <v>53599.03999999995</v>
      </c>
    </row>
    <row r="23" spans="1:15">
      <c r="A23" s="27"/>
      <c r="B23" s="28"/>
      <c r="C23" s="29"/>
      <c r="D23" s="29"/>
      <c r="E23" s="29"/>
      <c r="F23" s="29"/>
      <c r="G23" s="29"/>
      <c r="H23" s="29"/>
      <c r="I23" s="30"/>
      <c r="J23" s="31"/>
      <c r="K23" s="31"/>
    </row>
    <row r="24" spans="1:15" ht="29.25" customHeight="1">
      <c r="A24" s="102" t="s">
        <v>20</v>
      </c>
      <c r="B24" s="103"/>
      <c r="C24" s="19">
        <v>257538.80000000028</v>
      </c>
      <c r="D24" s="19">
        <v>69700.000000000116</v>
      </c>
      <c r="E24" s="92">
        <v>393067.86</v>
      </c>
      <c r="F24" s="92">
        <v>595853</v>
      </c>
      <c r="G24" s="19">
        <f>366255.08+24442.54+13819.98</f>
        <v>404517.6</v>
      </c>
      <c r="H24" s="19">
        <f>C24+E24-F24</f>
        <v>54753.660000000265</v>
      </c>
      <c r="I24" s="19">
        <f>D24+E24-G24</f>
        <v>58250.260000000126</v>
      </c>
      <c r="J24" s="12">
        <f t="shared" ref="J24:J30" si="1">F24</f>
        <v>595853</v>
      </c>
      <c r="K24" s="12">
        <f t="shared" ref="K24:K30" si="2">F24-J24</f>
        <v>0</v>
      </c>
      <c r="L24" s="104"/>
      <c r="M24" s="105"/>
      <c r="N24" s="105"/>
      <c r="O24" s="105"/>
    </row>
    <row r="25" spans="1:15" ht="29.25" customHeight="1">
      <c r="A25" s="102" t="s">
        <v>21</v>
      </c>
      <c r="B25" s="106"/>
      <c r="C25" s="19">
        <v>14438.059999999998</v>
      </c>
      <c r="D25" s="19"/>
      <c r="E25" s="92">
        <v>2610.27</v>
      </c>
      <c r="F25" s="92">
        <v>900</v>
      </c>
      <c r="G25" s="19">
        <v>2610.27</v>
      </c>
      <c r="H25" s="19">
        <f>C25+E25-F25</f>
        <v>16148.329999999998</v>
      </c>
      <c r="I25" s="19"/>
      <c r="J25" s="32"/>
      <c r="K25" s="33"/>
      <c r="L25" s="33"/>
      <c r="M25" s="33"/>
      <c r="N25" s="33"/>
    </row>
    <row r="26" spans="1:15">
      <c r="A26" s="63" t="s">
        <v>19</v>
      </c>
      <c r="B26" s="64"/>
      <c r="C26" s="34">
        <f>C24+C25</f>
        <v>271976.86000000028</v>
      </c>
      <c r="D26" s="34">
        <f t="shared" ref="D26:I26" si="3">D24+D25</f>
        <v>69700.000000000116</v>
      </c>
      <c r="E26" s="34">
        <f t="shared" si="3"/>
        <v>395678.13</v>
      </c>
      <c r="F26" s="34">
        <f t="shared" si="3"/>
        <v>596753</v>
      </c>
      <c r="G26" s="34">
        <f t="shared" si="3"/>
        <v>407127.87</v>
      </c>
      <c r="H26" s="34">
        <f t="shared" si="3"/>
        <v>70901.990000000267</v>
      </c>
      <c r="I26" s="34">
        <f t="shared" si="3"/>
        <v>58250.260000000126</v>
      </c>
      <c r="J26" s="12">
        <f t="shared" si="1"/>
        <v>596753</v>
      </c>
      <c r="K26" s="12">
        <f t="shared" si="2"/>
        <v>0</v>
      </c>
      <c r="M26" s="44"/>
    </row>
    <row r="27" spans="1:15" ht="15.75" thickBot="1">
      <c r="A27" s="55"/>
      <c r="B27" s="56"/>
      <c r="C27" s="56"/>
      <c r="D27" s="56"/>
      <c r="E27" s="56"/>
      <c r="F27" s="56"/>
      <c r="G27" s="56"/>
      <c r="H27" s="56"/>
      <c r="I27" s="57"/>
      <c r="J27" s="12">
        <f t="shared" si="1"/>
        <v>0</v>
      </c>
      <c r="K27" s="12">
        <f t="shared" si="2"/>
        <v>0</v>
      </c>
    </row>
    <row r="28" spans="1:15">
      <c r="A28" s="67" t="s">
        <v>22</v>
      </c>
      <c r="B28" s="68"/>
      <c r="C28" s="35">
        <v>-4819.9699999999721</v>
      </c>
      <c r="D28" s="36">
        <v>18065.160000000003</v>
      </c>
      <c r="E28" s="37"/>
      <c r="F28" s="37"/>
      <c r="G28" s="37">
        <v>10368.85</v>
      </c>
      <c r="H28" s="37">
        <f>C28+E28-F28</f>
        <v>-4819.9699999999721</v>
      </c>
      <c r="I28" s="38">
        <f>D28+E28-G28</f>
        <v>7696.3100000000031</v>
      </c>
      <c r="J28" s="15">
        <f t="shared" si="1"/>
        <v>0</v>
      </c>
      <c r="K28" s="12">
        <f t="shared" si="2"/>
        <v>0</v>
      </c>
    </row>
    <row r="29" spans="1:15">
      <c r="A29" s="69" t="s">
        <v>23</v>
      </c>
      <c r="B29" s="70"/>
      <c r="C29" s="17">
        <v>-19593.399999999965</v>
      </c>
      <c r="D29" s="19">
        <v>14215.880000000012</v>
      </c>
      <c r="E29" s="17"/>
      <c r="F29" s="17"/>
      <c r="G29" s="17">
        <v>8581.59</v>
      </c>
      <c r="H29" s="17">
        <f>C29+E29-F29</f>
        <v>-19593.399999999965</v>
      </c>
      <c r="I29" s="20">
        <f>D29+E29-G29</f>
        <v>5634.2900000000118</v>
      </c>
      <c r="J29" s="15">
        <f t="shared" si="1"/>
        <v>0</v>
      </c>
      <c r="K29" s="12">
        <f t="shared" si="2"/>
        <v>0</v>
      </c>
    </row>
    <row r="30" spans="1:15">
      <c r="A30" s="48" t="s">
        <v>24</v>
      </c>
      <c r="B30" s="58"/>
      <c r="C30" s="17">
        <v>51.809999999706633</v>
      </c>
      <c r="D30" s="17">
        <v>76715.25999999934</v>
      </c>
      <c r="E30" s="17"/>
      <c r="F30" s="17"/>
      <c r="G30" s="17">
        <v>36057.96</v>
      </c>
      <c r="H30" s="17">
        <f>C30+E30-F30</f>
        <v>51.809999999706633</v>
      </c>
      <c r="I30" s="20">
        <f>D30+E30-G30</f>
        <v>40657.299999999341</v>
      </c>
      <c r="J30" s="15">
        <f t="shared" si="1"/>
        <v>0</v>
      </c>
      <c r="K30" s="12">
        <f t="shared" si="2"/>
        <v>0</v>
      </c>
    </row>
    <row r="31" spans="1:15">
      <c r="A31" s="48" t="s">
        <v>25</v>
      </c>
      <c r="B31" s="58"/>
      <c r="C31" s="9">
        <v>0</v>
      </c>
      <c r="D31" s="19">
        <v>2014.6099999999992</v>
      </c>
      <c r="E31" s="17"/>
      <c r="F31" s="17"/>
      <c r="G31" s="17">
        <v>1178.03</v>
      </c>
      <c r="H31" s="17">
        <f>C31+E31-F31</f>
        <v>0</v>
      </c>
      <c r="I31" s="20">
        <f>D31+E31-G31</f>
        <v>836.57999999999925</v>
      </c>
      <c r="J31" s="15"/>
      <c r="K31" s="12"/>
    </row>
    <row r="32" spans="1:15" ht="15.75" thickBot="1">
      <c r="A32" s="71"/>
      <c r="B32" s="72"/>
      <c r="C32" s="39"/>
      <c r="D32" s="39"/>
      <c r="E32" s="39"/>
      <c r="F32" s="39"/>
      <c r="G32" s="39"/>
      <c r="H32" s="40"/>
      <c r="I32" s="41"/>
      <c r="J32" s="42"/>
      <c r="K32" s="42"/>
    </row>
    <row r="33" spans="1:13" ht="15.75" thickBot="1">
      <c r="A33" s="73" t="s">
        <v>19</v>
      </c>
      <c r="B33" s="74"/>
      <c r="C33" s="43">
        <f>C28+C29+C30+C31</f>
        <v>-24361.560000000231</v>
      </c>
      <c r="D33" s="43">
        <f t="shared" ref="D33:K33" si="4">D28+D29+D30+D31</f>
        <v>111010.90999999935</v>
      </c>
      <c r="E33" s="43">
        <f t="shared" si="4"/>
        <v>0</v>
      </c>
      <c r="F33" s="43">
        <f t="shared" si="4"/>
        <v>0</v>
      </c>
      <c r="G33" s="43">
        <f t="shared" si="4"/>
        <v>56186.43</v>
      </c>
      <c r="H33" s="43">
        <f t="shared" si="4"/>
        <v>-24361.560000000231</v>
      </c>
      <c r="I33" s="43">
        <f t="shared" si="4"/>
        <v>54824.479999999356</v>
      </c>
      <c r="J33" s="43">
        <f t="shared" si="4"/>
        <v>0</v>
      </c>
      <c r="K33" s="43">
        <f t="shared" si="4"/>
        <v>0</v>
      </c>
    </row>
    <row r="34" spans="1:13" ht="15.75" thickBot="1">
      <c r="A34" s="65" t="s">
        <v>26</v>
      </c>
      <c r="B34" s="66"/>
      <c r="C34" s="25">
        <f>C22+C26+C33</f>
        <v>346401.61999999959</v>
      </c>
      <c r="D34" s="25">
        <f t="shared" ref="D34:K34" si="5">D22+D26+D33</f>
        <v>394395.71999999916</v>
      </c>
      <c r="E34" s="25">
        <f t="shared" si="5"/>
        <v>1122257.9000000001</v>
      </c>
      <c r="F34" s="25">
        <f t="shared" si="5"/>
        <v>1355228.42</v>
      </c>
      <c r="G34" s="25">
        <f t="shared" si="5"/>
        <v>1236468.7699999998</v>
      </c>
      <c r="H34" s="25">
        <f t="shared" si="5"/>
        <v>113431.09999999963</v>
      </c>
      <c r="I34" s="25">
        <f t="shared" si="5"/>
        <v>280184.84999999922</v>
      </c>
      <c r="J34" s="25">
        <f t="shared" si="5"/>
        <v>1301629.3799999999</v>
      </c>
      <c r="K34" s="25">
        <f t="shared" si="5"/>
        <v>53599.03999999995</v>
      </c>
      <c r="M34" s="44"/>
    </row>
    <row r="35" spans="1:13" s="45" customFormat="1">
      <c r="A35" s="75" t="s">
        <v>27</v>
      </c>
      <c r="B35" s="76"/>
      <c r="C35" s="19">
        <v>65937</v>
      </c>
      <c r="D35" s="19">
        <v>1000</v>
      </c>
      <c r="E35" s="19">
        <f>E36+E37</f>
        <v>12000</v>
      </c>
      <c r="F35" s="19">
        <f>G35*0.125</f>
        <v>1500</v>
      </c>
      <c r="G35" s="19">
        <f>G36+G37</f>
        <v>12000</v>
      </c>
      <c r="H35" s="37">
        <f>C35+E35-F35</f>
        <v>76437</v>
      </c>
      <c r="I35" s="19">
        <f>I36+I37</f>
        <v>1000</v>
      </c>
      <c r="J35" s="12"/>
      <c r="K35" s="12"/>
    </row>
    <row r="36" spans="1:13" s="45" customFormat="1">
      <c r="A36" s="77" t="s">
        <v>28</v>
      </c>
      <c r="B36" s="107"/>
      <c r="C36" s="19"/>
      <c r="D36" s="19">
        <v>500</v>
      </c>
      <c r="E36" s="19">
        <v>6000</v>
      </c>
      <c r="F36" s="19"/>
      <c r="G36" s="19">
        <v>6000</v>
      </c>
      <c r="H36" s="17"/>
      <c r="I36" s="19">
        <v>500</v>
      </c>
      <c r="J36" s="12"/>
      <c r="K36" s="12"/>
    </row>
    <row r="37" spans="1:13" s="45" customFormat="1" ht="15.75" thickBot="1">
      <c r="A37" s="77" t="s">
        <v>29</v>
      </c>
      <c r="B37" s="107"/>
      <c r="C37" s="19">
        <v>0</v>
      </c>
      <c r="D37" s="19">
        <v>500</v>
      </c>
      <c r="E37" s="19">
        <v>6000</v>
      </c>
      <c r="F37" s="19"/>
      <c r="G37" s="19">
        <v>6000</v>
      </c>
      <c r="H37" s="17">
        <f>C37</f>
        <v>0</v>
      </c>
      <c r="I37" s="19">
        <f>D37+E37-G37</f>
        <v>500</v>
      </c>
      <c r="J37" s="12"/>
      <c r="K37" s="12"/>
    </row>
    <row r="38" spans="1:13" ht="15.75" thickBot="1">
      <c r="A38" s="77"/>
      <c r="B38" s="107"/>
      <c r="C38" s="19"/>
      <c r="D38" s="19"/>
      <c r="E38" s="19"/>
      <c r="F38" s="19"/>
      <c r="G38" s="19"/>
      <c r="H38" s="17"/>
      <c r="I38" s="19"/>
      <c r="J38" s="26">
        <f>J34+J35</f>
        <v>1301629.3799999999</v>
      </c>
      <c r="K38" s="26">
        <f>K34+K35</f>
        <v>53599.03999999995</v>
      </c>
    </row>
    <row r="39" spans="1:13" ht="15.75" thickBot="1">
      <c r="A39" s="65" t="s">
        <v>30</v>
      </c>
      <c r="B39" s="66"/>
      <c r="C39" s="25">
        <f>C35+C34</f>
        <v>412338.61999999959</v>
      </c>
      <c r="D39" s="25">
        <f t="shared" ref="D39:I39" si="6">D35+D34</f>
        <v>395395.71999999916</v>
      </c>
      <c r="E39" s="25">
        <f t="shared" si="6"/>
        <v>1134257.9000000001</v>
      </c>
      <c r="F39" s="25">
        <f t="shared" si="6"/>
        <v>1356728.42</v>
      </c>
      <c r="G39" s="25">
        <f t="shared" si="6"/>
        <v>1248468.7699999998</v>
      </c>
      <c r="H39" s="25">
        <f t="shared" si="6"/>
        <v>189868.09999999963</v>
      </c>
      <c r="I39" s="25">
        <f t="shared" si="6"/>
        <v>281184.84999999922</v>
      </c>
      <c r="J39" s="1"/>
      <c r="K39" s="1"/>
    </row>
    <row r="40" spans="1:13">
      <c r="A40" s="108"/>
      <c r="B40" s="109"/>
      <c r="C40" s="110"/>
      <c r="D40" s="110"/>
      <c r="E40" s="110"/>
      <c r="F40" s="110"/>
      <c r="G40" s="110"/>
      <c r="H40" s="110"/>
      <c r="I40" s="111"/>
      <c r="J40"/>
      <c r="K40"/>
    </row>
    <row r="41" spans="1:13">
      <c r="A41" s="112"/>
      <c r="B41" s="113"/>
      <c r="C41" s="113"/>
      <c r="D41" s="113"/>
      <c r="E41" s="113"/>
      <c r="F41" s="113"/>
      <c r="G41" s="113"/>
      <c r="H41" s="113"/>
      <c r="I41" s="114"/>
      <c r="J41"/>
      <c r="K41"/>
    </row>
    <row r="42" spans="1:13" ht="15.75" thickBot="1">
      <c r="A42" s="115"/>
      <c r="B42" s="116"/>
      <c r="C42" s="116"/>
      <c r="D42" s="116"/>
      <c r="E42" s="116"/>
      <c r="F42" s="116"/>
      <c r="G42" s="116"/>
      <c r="H42" s="116"/>
      <c r="I42" s="117"/>
      <c r="J42"/>
      <c r="K42"/>
    </row>
    <row r="43" spans="1:13" ht="15.75" thickBot="1">
      <c r="J43"/>
      <c r="K43"/>
    </row>
    <row r="44" spans="1:13" ht="15.75" thickBot="1">
      <c r="A44" s="118" t="s">
        <v>34</v>
      </c>
      <c r="B44" s="119"/>
      <c r="C44" s="119"/>
      <c r="D44" s="120"/>
      <c r="E44" s="120"/>
      <c r="F44" s="120"/>
      <c r="G44" s="121"/>
      <c r="H44" s="122"/>
      <c r="I44" s="123">
        <f>I45+I46+I47+I48+I49+I50+I51+I52+I53</f>
        <v>197084</v>
      </c>
      <c r="J44"/>
      <c r="K44"/>
    </row>
    <row r="45" spans="1:13">
      <c r="A45" s="124" t="s">
        <v>35</v>
      </c>
      <c r="B45" s="125"/>
      <c r="C45" s="125"/>
      <c r="D45" s="126"/>
      <c r="E45" s="126"/>
      <c r="F45" s="126"/>
      <c r="G45" s="127" t="s">
        <v>36</v>
      </c>
      <c r="H45" s="127"/>
      <c r="I45" s="128">
        <v>4818</v>
      </c>
      <c r="J45"/>
      <c r="K45"/>
    </row>
    <row r="46" spans="1:13">
      <c r="A46" s="124" t="s">
        <v>37</v>
      </c>
      <c r="B46" s="125"/>
      <c r="C46" s="125"/>
      <c r="D46" s="126"/>
      <c r="E46" s="126"/>
      <c r="F46" s="126"/>
      <c r="G46" s="127" t="s">
        <v>38</v>
      </c>
      <c r="H46" s="129"/>
      <c r="I46" s="130">
        <v>45186</v>
      </c>
      <c r="J46"/>
      <c r="K46"/>
    </row>
    <row r="47" spans="1:13">
      <c r="A47" s="124" t="s">
        <v>39</v>
      </c>
      <c r="B47" s="125"/>
      <c r="C47" s="125"/>
      <c r="D47" s="126"/>
      <c r="E47" s="126"/>
      <c r="F47" s="126"/>
      <c r="G47" s="129" t="s">
        <v>40</v>
      </c>
      <c r="H47" s="129"/>
      <c r="I47" s="130">
        <v>4326</v>
      </c>
      <c r="J47"/>
      <c r="K47"/>
    </row>
    <row r="48" spans="1:13">
      <c r="A48" s="124" t="s">
        <v>41</v>
      </c>
      <c r="B48" s="125"/>
      <c r="C48" s="125"/>
      <c r="D48" s="126"/>
      <c r="E48" s="126"/>
      <c r="F48" s="126"/>
      <c r="G48" s="129" t="s">
        <v>42</v>
      </c>
      <c r="H48" s="129"/>
      <c r="I48" s="131">
        <v>24889</v>
      </c>
      <c r="J48"/>
      <c r="K48"/>
    </row>
    <row r="49" spans="1:11">
      <c r="A49" s="124" t="s">
        <v>43</v>
      </c>
      <c r="B49" s="125"/>
      <c r="C49" s="125"/>
      <c r="D49" s="126"/>
      <c r="E49" s="126"/>
      <c r="F49" s="126"/>
      <c r="G49" s="129" t="s">
        <v>42</v>
      </c>
      <c r="H49" s="129"/>
      <c r="I49" s="131">
        <v>11337</v>
      </c>
      <c r="J49"/>
      <c r="K49"/>
    </row>
    <row r="50" spans="1:11">
      <c r="A50" s="124" t="s">
        <v>44</v>
      </c>
      <c r="B50" s="125"/>
      <c r="C50" s="125"/>
      <c r="D50" s="126"/>
      <c r="E50" s="126"/>
      <c r="F50" s="126"/>
      <c r="G50" s="129" t="s">
        <v>42</v>
      </c>
      <c r="H50" s="132"/>
      <c r="I50" s="131">
        <v>52722</v>
      </c>
      <c r="J50"/>
      <c r="K50"/>
    </row>
    <row r="51" spans="1:11">
      <c r="A51" s="124" t="s">
        <v>45</v>
      </c>
      <c r="B51" s="125"/>
      <c r="C51" s="125"/>
      <c r="D51" s="126"/>
      <c r="E51" s="126"/>
      <c r="F51" s="126"/>
      <c r="G51" s="129" t="s">
        <v>42</v>
      </c>
      <c r="H51" s="129"/>
      <c r="I51" s="131">
        <v>51932</v>
      </c>
      <c r="J51"/>
      <c r="K51"/>
    </row>
    <row r="52" spans="1:11">
      <c r="A52" s="124" t="s">
        <v>46</v>
      </c>
      <c r="B52" s="125"/>
      <c r="C52" s="125"/>
      <c r="D52" s="126"/>
      <c r="E52" s="126"/>
      <c r="F52" s="126"/>
      <c r="G52" s="129" t="s">
        <v>47</v>
      </c>
      <c r="H52" s="129"/>
      <c r="I52" s="131">
        <v>374</v>
      </c>
      <c r="J52"/>
      <c r="K52"/>
    </row>
    <row r="53" spans="1:11">
      <c r="A53" s="124" t="s">
        <v>48</v>
      </c>
      <c r="B53" s="125"/>
      <c r="C53" s="125"/>
      <c r="D53" s="126"/>
      <c r="E53" s="126"/>
      <c r="F53" s="126"/>
      <c r="G53" s="129" t="s">
        <v>49</v>
      </c>
      <c r="H53" s="129"/>
      <c r="I53" s="131">
        <v>1500</v>
      </c>
      <c r="J53"/>
      <c r="K53"/>
    </row>
    <row r="54" spans="1:11">
      <c r="A54" s="124"/>
      <c r="B54" s="125"/>
      <c r="C54" s="125"/>
      <c r="D54" s="126"/>
      <c r="E54" s="126"/>
      <c r="F54" s="126"/>
      <c r="G54" s="129"/>
      <c r="H54" s="129"/>
      <c r="I54" s="131"/>
      <c r="J54"/>
      <c r="K54"/>
    </row>
    <row r="55" spans="1:11" ht="15.75" thickBot="1">
      <c r="A55" s="133"/>
      <c r="B55" s="134"/>
      <c r="C55" s="134"/>
      <c r="D55" s="134"/>
      <c r="E55" s="134"/>
      <c r="F55" s="134"/>
      <c r="G55" s="134"/>
      <c r="H55" s="134"/>
      <c r="I55" s="135"/>
      <c r="J55"/>
      <c r="K55"/>
    </row>
    <row r="56" spans="1:11" ht="15.75" thickBot="1">
      <c r="A56" s="136" t="s">
        <v>50</v>
      </c>
      <c r="B56" s="137"/>
      <c r="C56" s="137"/>
      <c r="D56" s="138"/>
      <c r="E56" s="138"/>
      <c r="F56" s="138"/>
      <c r="G56" s="139"/>
      <c r="H56" s="139"/>
      <c r="I56" s="140">
        <v>0</v>
      </c>
      <c r="J56"/>
      <c r="K56"/>
    </row>
    <row r="57" spans="1:11">
      <c r="A57" s="141" t="s">
        <v>51</v>
      </c>
      <c r="B57" s="142"/>
      <c r="C57" s="142"/>
      <c r="D57" s="143"/>
      <c r="E57" s="143"/>
      <c r="F57" s="143"/>
      <c r="G57" s="144" t="s">
        <v>49</v>
      </c>
      <c r="H57" s="144"/>
      <c r="I57" s="145">
        <f>F24</f>
        <v>595853</v>
      </c>
      <c r="J57"/>
      <c r="K57"/>
    </row>
    <row r="58" spans="1:11">
      <c r="A58" s="141"/>
      <c r="B58" s="142"/>
      <c r="C58" s="142"/>
      <c r="D58" s="143"/>
      <c r="E58" s="143"/>
      <c r="F58" s="143"/>
      <c r="G58" s="144"/>
      <c r="H58" s="144"/>
      <c r="I58" s="146"/>
      <c r="J58"/>
      <c r="K58"/>
    </row>
  </sheetData>
  <mergeCells count="53">
    <mergeCell ref="A56:F56"/>
    <mergeCell ref="A57:F57"/>
    <mergeCell ref="A58:F58"/>
    <mergeCell ref="A55:I55"/>
    <mergeCell ref="A53:F53"/>
    <mergeCell ref="A54:F54"/>
    <mergeCell ref="A48:F48"/>
    <mergeCell ref="A49:F49"/>
    <mergeCell ref="A50:F50"/>
    <mergeCell ref="A51:F51"/>
    <mergeCell ref="A52:F52"/>
    <mergeCell ref="A40:I42"/>
    <mergeCell ref="A44:F44"/>
    <mergeCell ref="A45:F45"/>
    <mergeCell ref="A46:F46"/>
    <mergeCell ref="A47:F47"/>
    <mergeCell ref="L24:O24"/>
    <mergeCell ref="A25:B25"/>
    <mergeCell ref="A27:I27"/>
    <mergeCell ref="A38:B38"/>
    <mergeCell ref="A39:B39"/>
    <mergeCell ref="A37:B37"/>
    <mergeCell ref="A26:B26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4:B24"/>
    <mergeCell ref="A21:B21"/>
    <mergeCell ref="A12:B12"/>
    <mergeCell ref="A6:B6"/>
    <mergeCell ref="A8:B8"/>
    <mergeCell ref="A9:B9"/>
    <mergeCell ref="A10:B10"/>
    <mergeCell ref="A11:B11"/>
    <mergeCell ref="A3:I3"/>
    <mergeCell ref="A4:I4"/>
    <mergeCell ref="A5:B5"/>
    <mergeCell ref="A7:I7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2020-05-13T11:29:21Z</dcterms:created>
  <dcterms:modified xsi:type="dcterms:W3CDTF">2022-06-27T05:57:35Z</dcterms:modified>
</cp:coreProperties>
</file>