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I33" i="1" l="1"/>
  <c r="I32" i="1"/>
  <c r="H32" i="1"/>
  <c r="G30" i="1"/>
  <c r="F30" i="1"/>
  <c r="E30" i="1"/>
  <c r="D30" i="1"/>
  <c r="C30" i="1"/>
  <c r="K29" i="1"/>
  <c r="H29" i="1"/>
  <c r="K28" i="1"/>
  <c r="I28" i="1"/>
  <c r="H28" i="1"/>
  <c r="J27" i="1"/>
  <c r="K27" i="1" s="1"/>
  <c r="I27" i="1"/>
  <c r="H27" i="1"/>
  <c r="J26" i="1"/>
  <c r="K26" i="1" s="1"/>
  <c r="I26" i="1"/>
  <c r="H26" i="1"/>
  <c r="J25" i="1"/>
  <c r="J30" i="1" s="1"/>
  <c r="I25" i="1"/>
  <c r="H25" i="1"/>
  <c r="H30" i="1" s="1"/>
  <c r="K22" i="1"/>
  <c r="G22" i="1"/>
  <c r="F22" i="1"/>
  <c r="E22" i="1"/>
  <c r="D22" i="1"/>
  <c r="C22" i="1"/>
  <c r="I21" i="1"/>
  <c r="I22" i="1" s="1"/>
  <c r="H21" i="1"/>
  <c r="H22" i="1" s="1"/>
  <c r="J20" i="1"/>
  <c r="G20" i="1"/>
  <c r="G35" i="1" s="1"/>
  <c r="F20" i="1"/>
  <c r="F31" i="1" s="1"/>
  <c r="E20" i="1"/>
  <c r="E35" i="1" s="1"/>
  <c r="D20" i="1"/>
  <c r="D31" i="1" s="1"/>
  <c r="C20" i="1"/>
  <c r="C35" i="1" s="1"/>
  <c r="K18" i="1"/>
  <c r="I18" i="1"/>
  <c r="H18" i="1"/>
  <c r="K16" i="1"/>
  <c r="I16" i="1"/>
  <c r="H16" i="1"/>
  <c r="K14" i="1"/>
  <c r="I14" i="1"/>
  <c r="H14" i="1"/>
  <c r="K12" i="1"/>
  <c r="I12" i="1"/>
  <c r="H12" i="1"/>
  <c r="K10" i="1"/>
  <c r="I10" i="1"/>
  <c r="H10" i="1"/>
  <c r="K8" i="1"/>
  <c r="I8" i="1"/>
  <c r="H8" i="1"/>
  <c r="K6" i="1"/>
  <c r="I6" i="1"/>
  <c r="I20" i="1" s="1"/>
  <c r="H6" i="1"/>
  <c r="I31" i="1" l="1"/>
  <c r="H20" i="1"/>
  <c r="K20" i="1"/>
  <c r="I30" i="1"/>
  <c r="E31" i="1"/>
  <c r="D35" i="1"/>
  <c r="F35" i="1"/>
  <c r="C31" i="1"/>
  <c r="G31" i="1"/>
  <c r="H35" i="1"/>
  <c r="H31" i="1"/>
  <c r="I35" i="1"/>
  <c r="K25" i="1"/>
  <c r="K30" i="1" s="1"/>
  <c r="J31" i="1"/>
  <c r="J33" i="1" s="1"/>
  <c r="J34" i="1" s="1"/>
  <c r="J21" i="1"/>
  <c r="J22" i="1" s="1"/>
  <c r="K31" i="1" l="1"/>
  <c r="K33" i="1" s="1"/>
  <c r="K34" i="1" s="1"/>
</calcChain>
</file>

<file path=xl/sharedStrings.xml><?xml version="1.0" encoding="utf-8"?>
<sst xmlns="http://schemas.openxmlformats.org/spreadsheetml/2006/main" count="33" uniqueCount="31">
  <si>
    <t>Информация о состоянии лицевого счета  д.№ 13 по ул.Победы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</si>
  <si>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</si>
  <si>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</si>
  <si>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</si>
  <si>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</si>
  <si>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</si>
  <si>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</si>
  <si>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</si>
  <si>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</si>
  <si>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</si>
  <si>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</si>
  <si>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</si>
  <si>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- 3345,30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</si>
  <si>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</si>
  <si>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</si>
  <si>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</si>
  <si>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</si>
  <si>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</si>
  <si>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</si>
  <si>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</si>
  <si>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</si>
  <si>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</si>
  <si>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</si>
  <si>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</si>
  <si>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</si>
  <si>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</si>
  <si>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осн.деят</t>
  </si>
  <si>
    <t>Доходы от использования общего имущества , всего, в т.ч.</t>
  </si>
  <si>
    <t>ЗАО "ТТК"</t>
  </si>
  <si>
    <t>ПАО "Ростелеком"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</si>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</sst>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6" applyNumberFormat="0" applyAlignment="0" applyProtection="0"/>
    <xf numFmtId="0" fontId="16" fillId="23" borderId="37" applyNumberFormat="0" applyAlignment="0" applyProtection="0"/>
    <xf numFmtId="0" fontId="17" fillId="23" borderId="36" applyNumberFormat="0" applyAlignment="0" applyProtection="0"/>
    <xf numFmtId="4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4" borderId="42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97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3" fontId="10" fillId="0" borderId="12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3" fontId="10" fillId="2" borderId="9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3" fontId="10" fillId="0" borderId="13" xfId="1" applyNumberFormat="1" applyFont="1" applyBorder="1" applyAlignment="1">
      <alignment horizontal="center"/>
    </xf>
    <xf numFmtId="3" fontId="10" fillId="2" borderId="13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10" fillId="0" borderId="0" xfId="1" applyFont="1"/>
    <xf numFmtId="3" fontId="6" fillId="0" borderId="9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0" fontId="11" fillId="0" borderId="0" xfId="0" applyFont="1"/>
    <xf numFmtId="3" fontId="3" fillId="3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3" fontId="3" fillId="4" borderId="20" xfId="1" applyNumberFormat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0" fontId="1" fillId="4" borderId="0" xfId="1" applyFill="1"/>
    <xf numFmtId="0" fontId="0" fillId="4" borderId="0" xfId="0" applyFill="1"/>
    <xf numFmtId="3" fontId="3" fillId="2" borderId="22" xfId="1" applyNumberFormat="1" applyFont="1" applyFill="1" applyBorder="1" applyAlignment="1">
      <alignment horizontal="center"/>
    </xf>
    <xf numFmtId="3" fontId="10" fillId="0" borderId="25" xfId="1" applyNumberFormat="1" applyFont="1" applyBorder="1" applyAlignment="1">
      <alignment horizontal="center"/>
    </xf>
    <xf numFmtId="3" fontId="10" fillId="0" borderId="26" xfId="1" applyNumberFormat="1" applyFont="1" applyBorder="1" applyAlignment="1">
      <alignment horizontal="center"/>
    </xf>
    <xf numFmtId="3" fontId="10" fillId="2" borderId="26" xfId="1" applyNumberFormat="1" applyFont="1" applyFill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3" fontId="10" fillId="0" borderId="28" xfId="1" applyNumberFormat="1" applyFont="1" applyBorder="1" applyAlignment="1">
      <alignment horizontal="center"/>
    </xf>
    <xf numFmtId="3" fontId="6" fillId="0" borderId="29" xfId="1" applyNumberFormat="1" applyFont="1" applyBorder="1" applyAlignment="1">
      <alignment horizontal="center"/>
    </xf>
    <xf numFmtId="3" fontId="3" fillId="3" borderId="31" xfId="1" applyNumberFormat="1" applyFont="1" applyFill="1" applyBorder="1" applyAlignment="1">
      <alignment horizontal="center"/>
    </xf>
    <xf numFmtId="3" fontId="3" fillId="3" borderId="32" xfId="1" applyNumberFormat="1" applyFont="1" applyFill="1" applyBorder="1" applyAlignment="1">
      <alignment horizontal="center"/>
    </xf>
    <xf numFmtId="3" fontId="3" fillId="3" borderId="16" xfId="1" applyNumberFormat="1" applyFont="1" applyFill="1" applyBorder="1" applyAlignment="1">
      <alignment horizontal="center"/>
    </xf>
    <xf numFmtId="3" fontId="10" fillId="4" borderId="12" xfId="1" applyNumberFormat="1" applyFont="1" applyFill="1" applyBorder="1" applyAlignment="1">
      <alignment horizontal="center"/>
    </xf>
    <xf numFmtId="3" fontId="6" fillId="2" borderId="29" xfId="1" applyNumberFormat="1" applyFont="1" applyFill="1" applyBorder="1" applyAlignment="1">
      <alignment horizontal="center"/>
    </xf>
    <xf numFmtId="0" fontId="12" fillId="0" borderId="0" xfId="0" applyFont="1"/>
    <xf numFmtId="3" fontId="10" fillId="4" borderId="9" xfId="1" applyNumberFormat="1" applyFont="1" applyFill="1" applyBorder="1" applyAlignment="1">
      <alignment horizontal="center"/>
    </xf>
    <xf numFmtId="3" fontId="3" fillId="2" borderId="33" xfId="1" applyNumberFormat="1" applyFont="1" applyFill="1" applyBorder="1" applyAlignment="1">
      <alignment horizontal="center"/>
    </xf>
    <xf numFmtId="3" fontId="3" fillId="3" borderId="34" xfId="1" applyNumberFormat="1" applyFont="1" applyFill="1" applyBorder="1" applyAlignment="1">
      <alignment horizontal="center"/>
    </xf>
    <xf numFmtId="0" fontId="11" fillId="2" borderId="0" xfId="0" applyFont="1" applyFill="1"/>
    <xf numFmtId="0" fontId="10" fillId="4" borderId="12" xfId="1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4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3" fillId="3" borderId="34" xfId="1" applyFont="1" applyFill="1" applyBorder="1" applyAlignment="1">
      <alignment horizontal="left"/>
    </xf>
    <xf numFmtId="0" fontId="3" fillId="3" borderId="35" xfId="1" applyFont="1" applyFill="1" applyBorder="1" applyAlignment="1">
      <alignment horizontal="left"/>
    </xf>
    <xf numFmtId="0" fontId="10" fillId="0" borderId="6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0" fontId="10" fillId="0" borderId="14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6" fillId="0" borderId="27" xfId="1" applyFont="1" applyBorder="1" applyAlignment="1">
      <alignment horizontal="left"/>
    </xf>
    <xf numFmtId="0" fontId="6" fillId="0" borderId="28" xfId="1" applyFont="1" applyBorder="1" applyAlignment="1">
      <alignment horizontal="left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32" xfId="1" applyFont="1" applyFill="1" applyBorder="1" applyAlignment="1">
      <alignment horizontal="center"/>
    </xf>
    <xf numFmtId="0" fontId="10" fillId="0" borderId="13" xfId="1" applyFont="1" applyBorder="1" applyAlignment="1">
      <alignment horizontal="left"/>
    </xf>
    <xf numFmtId="0" fontId="3" fillId="3" borderId="16" xfId="1" applyFont="1" applyFill="1" applyBorder="1" applyAlignment="1">
      <alignment horizontal="center"/>
    </xf>
    <xf numFmtId="0" fontId="10" fillId="0" borderId="17" xfId="1" applyFont="1" applyBorder="1" applyAlignment="1">
      <alignment horizontal="left" wrapText="1"/>
    </xf>
    <xf numFmtId="0" fontId="3" fillId="3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10" fillId="0" borderId="23" xfId="1" applyFont="1" applyBorder="1" applyAlignment="1">
      <alignment horizontal="left" wrapText="1"/>
    </xf>
    <xf numFmtId="0" fontId="10" fillId="0" borderId="24" xfId="1" applyFont="1" applyBorder="1" applyAlignment="1">
      <alignment horizontal="left" wrapText="1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5"/>
  <sheetViews>
    <sheetView tabSelected="1" workbookViewId="0">
      <selection activeCell="M14" sqref="M14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55" hidden="1" customWidth="1"/>
  </cols>
  <sheetData>
    <row r="1" spans="1:14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3"/>
      <c r="K1" s="3"/>
      <c r="L1" s="1"/>
      <c r="M1" s="1"/>
      <c r="N1" s="1"/>
    </row>
    <row r="2" spans="1:14" ht="15" thickBot="1" x14ac:dyDescent="0.3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3"/>
      <c r="K2" s="3"/>
      <c r="L2" s="1"/>
      <c r="M2" s="1"/>
      <c r="N2" s="1"/>
    </row>
    <row r="3" spans="1:14" ht="48.6" thickBot="1" x14ac:dyDescent="0.35">
      <c r="A3" s="87" t="s">
        <v>2</v>
      </c>
      <c r="B3" s="88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6" t="s">
        <v>10</v>
      </c>
      <c r="K3" s="6" t="s">
        <v>11</v>
      </c>
      <c r="L3" s="7"/>
      <c r="M3" s="1"/>
      <c r="N3" s="1"/>
    </row>
    <row r="4" spans="1:14" x14ac:dyDescent="0.3">
      <c r="A4" s="89">
        <v>1</v>
      </c>
      <c r="B4" s="90"/>
      <c r="C4" s="8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0">
        <v>8</v>
      </c>
      <c r="J4" s="11">
        <v>8</v>
      </c>
      <c r="K4" s="11">
        <v>8</v>
      </c>
      <c r="L4" s="7"/>
      <c r="M4" s="1"/>
      <c r="N4" s="1"/>
    </row>
    <row r="5" spans="1:14" x14ac:dyDescent="0.3">
      <c r="A5" s="91" t="s">
        <v>12</v>
      </c>
      <c r="B5" s="92"/>
      <c r="C5" s="92"/>
      <c r="D5" s="92"/>
      <c r="E5" s="92"/>
      <c r="F5" s="92"/>
      <c r="G5" s="92"/>
      <c r="H5" s="92"/>
      <c r="I5" s="93"/>
      <c r="J5" s="12"/>
      <c r="K5" s="12"/>
      <c r="L5" s="7"/>
      <c r="M5" s="1"/>
      <c r="N5" s="1"/>
    </row>
    <row r="6" spans="1:14" x14ac:dyDescent="0.3">
      <c r="A6" s="94" t="s">
        <v>13</v>
      </c>
      <c r="B6" s="95"/>
      <c r="C6" s="13">
        <v>4691.0132999997004</v>
      </c>
      <c r="D6" s="14">
        <v>44399.589999999793</v>
      </c>
      <c r="E6" s="13">
        <v>484388.99999999988</v>
      </c>
      <c r="F6" s="15">
        <v>484389</v>
      </c>
      <c r="G6" s="13">
        <v>475327.47000000009</v>
      </c>
      <c r="H6" s="13">
        <f>C6+E6-F6</f>
        <v>4691.013299999584</v>
      </c>
      <c r="I6" s="14">
        <f>D6+E6-G6</f>
        <v>53461.11999999953</v>
      </c>
      <c r="J6" s="16">
        <v>354650</v>
      </c>
      <c r="K6" s="16">
        <f>F6-J6</f>
        <v>129739</v>
      </c>
      <c r="L6" s="17"/>
      <c r="M6" s="17"/>
      <c r="N6" s="17"/>
    </row>
    <row r="7" spans="1:14" x14ac:dyDescent="0.3">
      <c r="A7" s="82"/>
      <c r="B7" s="83"/>
      <c r="C7" s="13"/>
      <c r="D7" s="18"/>
      <c r="E7" s="13"/>
      <c r="F7" s="15"/>
      <c r="G7" s="13"/>
      <c r="H7" s="13"/>
      <c r="I7" s="18"/>
      <c r="J7" s="19"/>
      <c r="K7" s="19"/>
      <c r="L7" s="17"/>
      <c r="M7" s="17"/>
      <c r="N7" s="17"/>
    </row>
    <row r="8" spans="1:14" x14ac:dyDescent="0.3">
      <c r="A8" s="82" t="s">
        <v>14</v>
      </c>
      <c r="B8" s="83"/>
      <c r="C8" s="20">
        <v>-103365.42000000004</v>
      </c>
      <c r="D8" s="14">
        <v>30241.8299999999</v>
      </c>
      <c r="E8" s="20">
        <v>441188.95000000013</v>
      </c>
      <c r="F8" s="21">
        <v>293359</v>
      </c>
      <c r="G8" s="13">
        <v>428417.06999999995</v>
      </c>
      <c r="H8" s="13">
        <f>C8+E8-F8</f>
        <v>44464.530000000086</v>
      </c>
      <c r="I8" s="14">
        <f>D8+E8-G8</f>
        <v>43013.710000000079</v>
      </c>
      <c r="J8" s="22">
        <v>125923.99</v>
      </c>
      <c r="K8" s="16">
        <f>F8-J8</f>
        <v>167435.01</v>
      </c>
      <c r="L8" s="23"/>
      <c r="M8" s="23"/>
      <c r="N8" s="23"/>
    </row>
    <row r="9" spans="1:14" x14ac:dyDescent="0.3">
      <c r="A9" s="84"/>
      <c r="B9" s="85"/>
      <c r="C9" s="24"/>
      <c r="D9" s="25"/>
      <c r="E9" s="24"/>
      <c r="F9" s="26"/>
      <c r="G9" s="24"/>
      <c r="H9" s="24"/>
      <c r="I9" s="25"/>
      <c r="J9" s="27"/>
      <c r="K9" s="27"/>
      <c r="L9" s="1"/>
      <c r="M9" s="1"/>
      <c r="N9" s="1"/>
    </row>
    <row r="10" spans="1:14" x14ac:dyDescent="0.3">
      <c r="A10" s="64" t="s">
        <v>15</v>
      </c>
      <c r="B10" s="72"/>
      <c r="C10" s="20">
        <v>-1.1100000001024455</v>
      </c>
      <c r="D10" s="14">
        <v>10508.01999999996</v>
      </c>
      <c r="E10" s="20">
        <v>116234.84999999998</v>
      </c>
      <c r="F10" s="21">
        <v>116234.85</v>
      </c>
      <c r="G10" s="13">
        <v>113633.64</v>
      </c>
      <c r="H10" s="13">
        <f>C10+E10-F10</f>
        <v>-1.1100000001315493</v>
      </c>
      <c r="I10" s="14">
        <f>D10+E10-G10</f>
        <v>13109.229999999938</v>
      </c>
      <c r="J10" s="22">
        <v>31271</v>
      </c>
      <c r="K10" s="16">
        <f>F10-J10</f>
        <v>84963.85</v>
      </c>
      <c r="L10" s="1"/>
      <c r="M10" s="1"/>
      <c r="N10" s="1"/>
    </row>
    <row r="11" spans="1:14" x14ac:dyDescent="0.3">
      <c r="A11" s="64"/>
      <c r="B11" s="72"/>
      <c r="C11" s="20"/>
      <c r="D11" s="14"/>
      <c r="E11" s="20"/>
      <c r="F11" s="21"/>
      <c r="G11" s="13"/>
      <c r="H11" s="13"/>
      <c r="I11" s="14"/>
      <c r="J11" s="22"/>
      <c r="K11" s="22"/>
      <c r="L11" s="1"/>
      <c r="M11" s="1"/>
      <c r="N11" s="1"/>
    </row>
    <row r="12" spans="1:14" x14ac:dyDescent="0.3">
      <c r="A12" s="64" t="s">
        <v>16</v>
      </c>
      <c r="B12" s="72"/>
      <c r="C12" s="20">
        <v>-100.84000000004198</v>
      </c>
      <c r="D12" s="14">
        <v>2235.7900000000009</v>
      </c>
      <c r="E12" s="20">
        <v>10369.48</v>
      </c>
      <c r="F12" s="21">
        <v>10369.48</v>
      </c>
      <c r="G12" s="13">
        <v>11761.13</v>
      </c>
      <c r="H12" s="13">
        <f>C12+E12-F12</f>
        <v>-100.84000000004198</v>
      </c>
      <c r="I12" s="14">
        <f>D12+E12-G12</f>
        <v>844.14000000000124</v>
      </c>
      <c r="J12" s="22">
        <v>13954.95</v>
      </c>
      <c r="K12" s="16">
        <f>F12-J12</f>
        <v>-3585.4700000000012</v>
      </c>
      <c r="L12" s="1"/>
      <c r="M12" s="1"/>
      <c r="N12" s="1"/>
    </row>
    <row r="13" spans="1:14" x14ac:dyDescent="0.3">
      <c r="A13" s="64"/>
      <c r="B13" s="72"/>
      <c r="C13" s="20"/>
      <c r="D13" s="14"/>
      <c r="E13" s="20"/>
      <c r="F13" s="21"/>
      <c r="G13" s="13"/>
      <c r="H13" s="13"/>
      <c r="I13" s="14"/>
      <c r="J13" s="22"/>
      <c r="K13" s="22"/>
      <c r="L13" s="1"/>
      <c r="M13" s="1"/>
      <c r="N13" s="1"/>
    </row>
    <row r="14" spans="1:14" x14ac:dyDescent="0.3">
      <c r="A14" s="64" t="s">
        <v>17</v>
      </c>
      <c r="B14" s="72"/>
      <c r="C14" s="20">
        <v>32.749999999959982</v>
      </c>
      <c r="D14" s="14">
        <v>1432.6499999999996</v>
      </c>
      <c r="E14" s="20">
        <v>6823.5299999999988</v>
      </c>
      <c r="F14" s="21">
        <v>6823.53</v>
      </c>
      <c r="G14" s="13">
        <v>7688.2699999999995</v>
      </c>
      <c r="H14" s="13">
        <f>C14+E14-F14</f>
        <v>32.749999999959073</v>
      </c>
      <c r="I14" s="14">
        <f>D14+E14-G14</f>
        <v>567.90999999999894</v>
      </c>
      <c r="J14" s="22">
        <v>16092.85</v>
      </c>
      <c r="K14" s="16">
        <f>F14-J14</f>
        <v>-9269.32</v>
      </c>
      <c r="L14" s="1"/>
      <c r="M14" s="1"/>
      <c r="N14" s="1"/>
    </row>
    <row r="15" spans="1:14" x14ac:dyDescent="0.3">
      <c r="A15" s="64"/>
      <c r="B15" s="72"/>
      <c r="C15" s="20"/>
      <c r="D15" s="14"/>
      <c r="E15" s="20"/>
      <c r="F15" s="21"/>
      <c r="G15" s="13"/>
      <c r="H15" s="13"/>
      <c r="I15" s="14"/>
      <c r="J15" s="22"/>
      <c r="K15" s="22"/>
      <c r="L15" s="1"/>
      <c r="M15" s="1"/>
      <c r="N15" s="1"/>
    </row>
    <row r="16" spans="1:14" x14ac:dyDescent="0.3">
      <c r="A16" s="64" t="s">
        <v>18</v>
      </c>
      <c r="B16" s="72"/>
      <c r="C16" s="20">
        <v>-1606.1400000000394</v>
      </c>
      <c r="D16" s="14">
        <v>4910.5799999999981</v>
      </c>
      <c r="E16" s="20">
        <v>33348.729999999996</v>
      </c>
      <c r="F16" s="21">
        <v>33348.730000000003</v>
      </c>
      <c r="G16" s="13">
        <v>35042.269999999997</v>
      </c>
      <c r="H16" s="13">
        <f>C16+E16-F16</f>
        <v>-1606.1400000000467</v>
      </c>
      <c r="I16" s="14">
        <f>D16+E16-G16</f>
        <v>3217.0400000000009</v>
      </c>
      <c r="J16" s="22">
        <v>45011.79</v>
      </c>
      <c r="K16" s="16">
        <f>F16-J16</f>
        <v>-11663.059999999998</v>
      </c>
      <c r="L16" s="1"/>
      <c r="M16" s="1"/>
      <c r="N16" s="1"/>
    </row>
    <row r="17" spans="1:14" x14ac:dyDescent="0.3">
      <c r="A17" s="64"/>
      <c r="B17" s="72"/>
      <c r="C17" s="20"/>
      <c r="D17" s="14"/>
      <c r="E17" s="20"/>
      <c r="F17" s="21"/>
      <c r="G17" s="13"/>
      <c r="H17" s="13"/>
      <c r="I17" s="14"/>
      <c r="J17" s="22"/>
      <c r="K17" s="22"/>
      <c r="L17" s="1"/>
      <c r="M17" s="1"/>
      <c r="N17" s="1"/>
    </row>
    <row r="18" spans="1:14" x14ac:dyDescent="0.3">
      <c r="A18" s="64" t="s">
        <v>19</v>
      </c>
      <c r="B18" s="65"/>
      <c r="C18" s="20">
        <v>0</v>
      </c>
      <c r="D18" s="20">
        <v>229.43999999992957</v>
      </c>
      <c r="E18" s="20"/>
      <c r="F18" s="20"/>
      <c r="G18" s="20">
        <v>52.56</v>
      </c>
      <c r="H18" s="20">
        <f>C18+E18-F18</f>
        <v>0</v>
      </c>
      <c r="I18" s="14">
        <f>D18+E18-G18</f>
        <v>176.87999999992957</v>
      </c>
      <c r="J18" s="22">
        <v>150944.68</v>
      </c>
      <c r="K18" s="16">
        <f>F18-J18</f>
        <v>-150944.68</v>
      </c>
    </row>
    <row r="19" spans="1:14" ht="15" thickBot="1" x14ac:dyDescent="0.35">
      <c r="A19" s="64"/>
      <c r="B19" s="72"/>
      <c r="C19" s="20"/>
      <c r="D19" s="14"/>
      <c r="E19" s="21"/>
      <c r="F19" s="21"/>
      <c r="G19" s="13"/>
      <c r="H19" s="13"/>
      <c r="I19" s="14"/>
      <c r="J19" s="22"/>
      <c r="K19" s="22"/>
      <c r="L19" s="1"/>
      <c r="M19" s="96"/>
      <c r="N19" s="96"/>
    </row>
    <row r="20" spans="1:14" ht="15" thickBot="1" x14ac:dyDescent="0.35">
      <c r="A20" s="70" t="s">
        <v>20</v>
      </c>
      <c r="B20" s="73"/>
      <c r="C20" s="28">
        <f>C6+C8+C10+C12+C14+C16+C19+C18</f>
        <v>-100349.74670000057</v>
      </c>
      <c r="D20" s="28">
        <f t="shared" ref="D20:I20" si="0">D6+D8+D10+D12+D14+D16+D19+D18</f>
        <v>93957.899999999587</v>
      </c>
      <c r="E20" s="28">
        <f>E6+E8+E10+E12+E14+E16+E18</f>
        <v>1092354.54</v>
      </c>
      <c r="F20" s="28">
        <f t="shared" si="0"/>
        <v>944524.59</v>
      </c>
      <c r="G20" s="28">
        <f t="shared" si="0"/>
        <v>1071922.4100000001</v>
      </c>
      <c r="H20" s="28">
        <f t="shared" si="0"/>
        <v>47480.203299999412</v>
      </c>
      <c r="I20" s="28">
        <f t="shared" si="0"/>
        <v>114390.02999999949</v>
      </c>
      <c r="J20" s="29">
        <f>J6+J8+J10+J12+J14+J16+J18</f>
        <v>737849.26</v>
      </c>
      <c r="K20" s="29">
        <f>K6+K8+K10+K12+K14+K16+K18</f>
        <v>206675.33000000002</v>
      </c>
      <c r="L20" s="1"/>
      <c r="M20" s="1"/>
      <c r="N20" s="1"/>
    </row>
    <row r="21" spans="1:14" s="30" customFormat="1" ht="29.25" customHeight="1" x14ac:dyDescent="0.3">
      <c r="A21" s="74" t="s">
        <v>21</v>
      </c>
      <c r="B21" s="63"/>
      <c r="C21" s="20"/>
      <c r="D21" s="20"/>
      <c r="E21" s="21">
        <v>1271215.21</v>
      </c>
      <c r="F21" s="21"/>
      <c r="G21" s="20">
        <v>1232995.99</v>
      </c>
      <c r="H21" s="20">
        <f>C21+E21-F21</f>
        <v>1271215.21</v>
      </c>
      <c r="I21" s="20">
        <f>D21+E21-G21</f>
        <v>38219.219999999972</v>
      </c>
      <c r="J21" s="16">
        <f>E21+F21-H21</f>
        <v>0</v>
      </c>
      <c r="K21" s="16"/>
      <c r="L21" s="23"/>
      <c r="M21" s="23"/>
      <c r="N21" s="23"/>
    </row>
    <row r="22" spans="1:14" s="30" customFormat="1" ht="15" thickBot="1" x14ac:dyDescent="0.35">
      <c r="A22" s="75" t="s">
        <v>20</v>
      </c>
      <c r="B22" s="76"/>
      <c r="C22" s="31">
        <f>C21</f>
        <v>0</v>
      </c>
      <c r="D22" s="31">
        <f t="shared" ref="D22:I22" si="1">D21</f>
        <v>0</v>
      </c>
      <c r="E22" s="31">
        <f t="shared" si="1"/>
        <v>1271215.21</v>
      </c>
      <c r="F22" s="31">
        <f t="shared" si="1"/>
        <v>0</v>
      </c>
      <c r="G22" s="31">
        <f t="shared" si="1"/>
        <v>1232995.99</v>
      </c>
      <c r="H22" s="31">
        <f t="shared" si="1"/>
        <v>1271215.21</v>
      </c>
      <c r="I22" s="31">
        <f t="shared" si="1"/>
        <v>38219.219999999972</v>
      </c>
      <c r="J22" s="32">
        <f>J21</f>
        <v>0</v>
      </c>
      <c r="K22" s="32">
        <f>K21</f>
        <v>0</v>
      </c>
      <c r="L22" s="2"/>
      <c r="M22" s="2"/>
      <c r="N22" s="2"/>
    </row>
    <row r="23" spans="1:14" s="38" customFormat="1" ht="15" thickBot="1" x14ac:dyDescent="0.35">
      <c r="A23" s="33"/>
      <c r="B23" s="34"/>
      <c r="C23" s="35"/>
      <c r="D23" s="35"/>
      <c r="E23" s="35"/>
      <c r="F23" s="35"/>
      <c r="G23" s="35"/>
      <c r="H23" s="35"/>
      <c r="I23" s="35"/>
      <c r="J23" s="36"/>
      <c r="K23" s="36"/>
      <c r="L23" s="37"/>
      <c r="M23" s="37"/>
      <c r="N23" s="37"/>
    </row>
    <row r="24" spans="1:14" ht="15" thickBot="1" x14ac:dyDescent="0.35">
      <c r="A24" s="77"/>
      <c r="B24" s="78"/>
      <c r="C24" s="78"/>
      <c r="D24" s="78"/>
      <c r="E24" s="78"/>
      <c r="F24" s="78"/>
      <c r="G24" s="78"/>
      <c r="H24" s="78"/>
      <c r="I24" s="79"/>
      <c r="J24" s="39"/>
      <c r="K24" s="39"/>
    </row>
    <row r="25" spans="1:14" ht="15" customHeight="1" x14ac:dyDescent="0.3">
      <c r="A25" s="80" t="s">
        <v>22</v>
      </c>
      <c r="B25" s="81"/>
      <c r="C25" s="40">
        <v>2870.1499999999651</v>
      </c>
      <c r="D25" s="40">
        <v>16064.72000000003</v>
      </c>
      <c r="E25" s="40">
        <v>-806.57</v>
      </c>
      <c r="F25" s="40">
        <v>-806.57</v>
      </c>
      <c r="G25" s="40">
        <v>5024.7</v>
      </c>
      <c r="H25" s="40">
        <f>C25+E25-F25</f>
        <v>2870.1499999999651</v>
      </c>
      <c r="I25" s="41">
        <f>D25+E25-G25</f>
        <v>10233.45000000003</v>
      </c>
      <c r="J25" s="16">
        <f>F25</f>
        <v>-806.57</v>
      </c>
      <c r="K25" s="16">
        <f>F25-J25</f>
        <v>0</v>
      </c>
    </row>
    <row r="26" spans="1:14" ht="15" customHeight="1" x14ac:dyDescent="0.3">
      <c r="A26" s="62" t="s">
        <v>23</v>
      </c>
      <c r="B26" s="63"/>
      <c r="C26" s="20">
        <v>-13570.539999999921</v>
      </c>
      <c r="D26" s="20">
        <v>9421.4700000000012</v>
      </c>
      <c r="E26" s="20">
        <v>-518.39</v>
      </c>
      <c r="F26" s="20">
        <v>-518.39</v>
      </c>
      <c r="G26" s="20">
        <v>3301.3</v>
      </c>
      <c r="H26" s="20">
        <f>C26+E26-F26</f>
        <v>-13570.539999999921</v>
      </c>
      <c r="I26" s="14">
        <f>D26+E26-G26</f>
        <v>5601.7800000000016</v>
      </c>
      <c r="J26" s="16">
        <f>F26</f>
        <v>-518.39</v>
      </c>
      <c r="K26" s="16">
        <f>F26-J26</f>
        <v>0</v>
      </c>
    </row>
    <row r="27" spans="1:14" ht="15" thickBot="1" x14ac:dyDescent="0.35">
      <c r="A27" s="64" t="s">
        <v>24</v>
      </c>
      <c r="B27" s="65"/>
      <c r="C27" s="20">
        <v>516.75999999977648</v>
      </c>
      <c r="D27" s="20">
        <v>4069.0299999997951</v>
      </c>
      <c r="E27" s="20"/>
      <c r="F27" s="20"/>
      <c r="G27" s="20"/>
      <c r="H27" s="20">
        <f>C27+E27-F27</f>
        <v>516.75999999977648</v>
      </c>
      <c r="I27" s="14">
        <f>D27+E27-G27</f>
        <v>4069.0299999997951</v>
      </c>
      <c r="J27" s="16">
        <f>F27</f>
        <v>0</v>
      </c>
      <c r="K27" s="16">
        <f>F27-J27</f>
        <v>0</v>
      </c>
    </row>
    <row r="28" spans="1:14" x14ac:dyDescent="0.3">
      <c r="A28" s="64" t="s">
        <v>25</v>
      </c>
      <c r="B28" s="65"/>
      <c r="C28" s="20">
        <v>0</v>
      </c>
      <c r="D28" s="20">
        <v>18048.48000000001</v>
      </c>
      <c r="E28" s="20">
        <v>-563.34000000000378</v>
      </c>
      <c r="F28" s="20">
        <v>-563.34000000000378</v>
      </c>
      <c r="G28" s="20">
        <v>17995.640000000007</v>
      </c>
      <c r="H28" s="20">
        <f>C28+E28-F28</f>
        <v>0</v>
      </c>
      <c r="I28" s="14">
        <f>D28+E28-G28</f>
        <v>-510.5</v>
      </c>
      <c r="J28" s="42"/>
      <c r="K28" s="16">
        <f>F28-J28</f>
        <v>-563.34000000000378</v>
      </c>
    </row>
    <row r="29" spans="1:14" ht="15" thickBot="1" x14ac:dyDescent="0.35">
      <c r="A29" s="66"/>
      <c r="B29" s="67"/>
      <c r="C29" s="43">
        <v>0</v>
      </c>
      <c r="D29" s="43"/>
      <c r="E29" s="43"/>
      <c r="F29" s="43"/>
      <c r="G29" s="43"/>
      <c r="H29" s="44">
        <f>C29+E29-F29</f>
        <v>0</v>
      </c>
      <c r="I29" s="45"/>
      <c r="J29" s="22"/>
      <c r="K29" s="16">
        <f>F29-J29</f>
        <v>0</v>
      </c>
    </row>
    <row r="30" spans="1:14" ht="15" thickBot="1" x14ac:dyDescent="0.35">
      <c r="A30" s="68" t="s">
        <v>20</v>
      </c>
      <c r="B30" s="69"/>
      <c r="C30" s="46">
        <f t="shared" ref="C30:K30" si="2">C25+C26+C27+C28</f>
        <v>-10183.630000000179</v>
      </c>
      <c r="D30" s="46">
        <f t="shared" si="2"/>
        <v>47603.699999999837</v>
      </c>
      <c r="E30" s="46">
        <f t="shared" si="2"/>
        <v>-1888.3000000000038</v>
      </c>
      <c r="F30" s="46">
        <f t="shared" si="2"/>
        <v>-1888.3000000000038</v>
      </c>
      <c r="G30" s="46">
        <f t="shared" si="2"/>
        <v>26321.640000000007</v>
      </c>
      <c r="H30" s="46">
        <f t="shared" si="2"/>
        <v>-10183.630000000179</v>
      </c>
      <c r="I30" s="46">
        <f t="shared" si="2"/>
        <v>19393.759999999827</v>
      </c>
      <c r="J30" s="46">
        <f t="shared" si="2"/>
        <v>-1324.96</v>
      </c>
      <c r="K30" s="46">
        <f t="shared" si="2"/>
        <v>-563.34000000000378</v>
      </c>
    </row>
    <row r="31" spans="1:14" ht="15" thickBot="1" x14ac:dyDescent="0.35">
      <c r="A31" s="70" t="s">
        <v>26</v>
      </c>
      <c r="B31" s="71"/>
      <c r="C31" s="47">
        <f>C20+C30+C22</f>
        <v>-110533.37670000075</v>
      </c>
      <c r="D31" s="47">
        <f t="shared" ref="D31:I31" si="3">D20+D30+D22</f>
        <v>141561.59999999942</v>
      </c>
      <c r="E31" s="47">
        <f t="shared" si="3"/>
        <v>2361681.4500000002</v>
      </c>
      <c r="F31" s="47">
        <f t="shared" si="3"/>
        <v>942636.28999999992</v>
      </c>
      <c r="G31" s="47">
        <f t="shared" si="3"/>
        <v>2331240.04</v>
      </c>
      <c r="H31" s="47">
        <f t="shared" si="3"/>
        <v>1308511.7832999993</v>
      </c>
      <c r="I31" s="47">
        <f t="shared" si="3"/>
        <v>172003.00999999928</v>
      </c>
      <c r="J31" s="48">
        <f>J20+J30</f>
        <v>736524.3</v>
      </c>
      <c r="K31" s="48">
        <f>K20+K30</f>
        <v>206111.99000000002</v>
      </c>
    </row>
    <row r="32" spans="1:14" s="51" customFormat="1" ht="53.25" customHeight="1" thickBot="1" x14ac:dyDescent="0.35">
      <c r="A32" s="56" t="s">
        <v>27</v>
      </c>
      <c r="B32" s="57"/>
      <c r="C32" s="49">
        <v>32625</v>
      </c>
      <c r="D32" s="49">
        <v>0</v>
      </c>
      <c r="E32" s="49">
        <v>6000</v>
      </c>
      <c r="F32" s="49">
        <v>750</v>
      </c>
      <c r="G32" s="49">
        <v>6000</v>
      </c>
      <c r="H32" s="13">
        <f>C32+E32-F32</f>
        <v>37875</v>
      </c>
      <c r="I32" s="49">
        <f>D32+E32-G32</f>
        <v>0</v>
      </c>
      <c r="J32" s="50"/>
      <c r="K32" s="50"/>
    </row>
    <row r="33" spans="1:11" s="51" customFormat="1" ht="16.5" hidden="1" customHeight="1" thickBot="1" x14ac:dyDescent="0.35">
      <c r="A33" s="58" t="s">
        <v>28</v>
      </c>
      <c r="B33" s="59"/>
      <c r="C33" s="52"/>
      <c r="D33" s="52"/>
      <c r="E33" s="52"/>
      <c r="F33" s="52"/>
      <c r="G33" s="52"/>
      <c r="H33" s="20"/>
      <c r="I33" s="52">
        <f>D33+E33-G33</f>
        <v>0</v>
      </c>
      <c r="J33" s="53">
        <f>J28+J29+J30+J31</f>
        <v>735199.34000000008</v>
      </c>
      <c r="K33" s="53">
        <f>K28+K29+K30+K31</f>
        <v>204985.31</v>
      </c>
    </row>
    <row r="34" spans="1:11" ht="22.5" hidden="1" customHeight="1" thickBot="1" x14ac:dyDescent="0.35">
      <c r="A34" s="58" t="s">
        <v>29</v>
      </c>
      <c r="B34" s="59"/>
      <c r="C34" s="52"/>
      <c r="D34" s="52"/>
      <c r="E34" s="52"/>
      <c r="F34" s="52"/>
      <c r="G34" s="52"/>
      <c r="H34" s="20"/>
      <c r="I34" s="52"/>
      <c r="J34" s="29">
        <f>J20+J26+J33</f>
        <v>1472530.21</v>
      </c>
      <c r="K34" s="29">
        <f>K20+K26+K33</f>
        <v>411660.64</v>
      </c>
    </row>
    <row r="35" spans="1:11" ht="15" thickBot="1" x14ac:dyDescent="0.35">
      <c r="A35" s="60" t="s">
        <v>30</v>
      </c>
      <c r="B35" s="61"/>
      <c r="C35" s="54">
        <f t="shared" ref="C35:I35" si="4">C32+C30+C20</f>
        <v>-77908.37670000075</v>
      </c>
      <c r="D35" s="54">
        <f t="shared" si="4"/>
        <v>141561.59999999942</v>
      </c>
      <c r="E35" s="54">
        <f t="shared" si="4"/>
        <v>1096466.24</v>
      </c>
      <c r="F35" s="54">
        <f t="shared" si="4"/>
        <v>943386.28999999992</v>
      </c>
      <c r="G35" s="54">
        <f t="shared" si="4"/>
        <v>1104244.05</v>
      </c>
      <c r="H35" s="54">
        <f t="shared" si="4"/>
        <v>75171.573299999232</v>
      </c>
      <c r="I35" s="54">
        <f t="shared" si="4"/>
        <v>133783.78999999931</v>
      </c>
      <c r="J35" s="16"/>
      <c r="K35" s="16"/>
    </row>
  </sheetData>
  <mergeCells count="34">
    <mergeCell ref="A6:B6"/>
    <mergeCell ref="A1:I1"/>
    <mergeCell ref="A2:I2"/>
    <mergeCell ref="A3:B3"/>
    <mergeCell ref="A4:B4"/>
    <mergeCell ref="A5:I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19:B19"/>
    <mergeCell ref="A20:B20"/>
    <mergeCell ref="A21:B21"/>
    <mergeCell ref="A22:B22"/>
    <mergeCell ref="A24:I24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5:B3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2020-05-13T10:53:21Z</dcterms:created>
  <dcterms:modified xsi:type="dcterms:W3CDTF">2020-05-13T12:10:59Z</dcterms:modified>
</cp:coreProperties>
</file>