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I34" i="1" l="1"/>
  <c r="I33" i="1"/>
  <c r="G32" i="1"/>
  <c r="F32" i="1" s="1"/>
  <c r="H32" i="1" s="1"/>
  <c r="E32" i="1"/>
  <c r="I32" i="1" s="1"/>
  <c r="G30" i="1"/>
  <c r="F30" i="1"/>
  <c r="E30" i="1"/>
  <c r="D30" i="1"/>
  <c r="C30" i="1"/>
  <c r="K29" i="1"/>
  <c r="H29" i="1"/>
  <c r="K28" i="1"/>
  <c r="I28" i="1"/>
  <c r="H28" i="1"/>
  <c r="J27" i="1"/>
  <c r="K27" i="1" s="1"/>
  <c r="I27" i="1"/>
  <c r="H27" i="1"/>
  <c r="J26" i="1"/>
  <c r="K26" i="1" s="1"/>
  <c r="I26" i="1"/>
  <c r="H26" i="1"/>
  <c r="J25" i="1"/>
  <c r="I25" i="1"/>
  <c r="I30" i="1" s="1"/>
  <c r="H25" i="1"/>
  <c r="K22" i="1"/>
  <c r="G22" i="1"/>
  <c r="F22" i="1"/>
  <c r="E22" i="1"/>
  <c r="D22" i="1"/>
  <c r="C22" i="1"/>
  <c r="I21" i="1"/>
  <c r="I22" i="1" s="1"/>
  <c r="H21" i="1"/>
  <c r="H22" i="1" s="1"/>
  <c r="J20" i="1"/>
  <c r="G20" i="1"/>
  <c r="G35" i="1" s="1"/>
  <c r="F20" i="1"/>
  <c r="E20" i="1"/>
  <c r="E35" i="1" s="1"/>
  <c r="D20" i="1"/>
  <c r="D35" i="1" s="1"/>
  <c r="C20" i="1"/>
  <c r="C35" i="1" s="1"/>
  <c r="K18" i="1"/>
  <c r="I18" i="1"/>
  <c r="H18" i="1"/>
  <c r="K16" i="1"/>
  <c r="I16" i="1"/>
  <c r="H16" i="1"/>
  <c r="K14" i="1"/>
  <c r="I14" i="1"/>
  <c r="H14" i="1"/>
  <c r="K12" i="1"/>
  <c r="I12" i="1"/>
  <c r="H12" i="1"/>
  <c r="K10" i="1"/>
  <c r="I10" i="1"/>
  <c r="H10" i="1"/>
  <c r="K8" i="1"/>
  <c r="I8" i="1"/>
  <c r="H8" i="1"/>
  <c r="K6" i="1"/>
  <c r="K20" i="1" s="1"/>
  <c r="I6" i="1"/>
  <c r="H6" i="1"/>
  <c r="H20" i="1" s="1"/>
  <c r="I20" i="1" l="1"/>
  <c r="I31" i="1" s="1"/>
  <c r="H30" i="1"/>
  <c r="J30" i="1"/>
  <c r="J31" i="1" s="1"/>
  <c r="J33" i="1" s="1"/>
  <c r="J34" i="1" s="1"/>
  <c r="F35" i="1"/>
  <c r="I35" i="1"/>
  <c r="H35" i="1"/>
  <c r="H31" i="1"/>
  <c r="K25" i="1"/>
  <c r="K30" i="1" s="1"/>
  <c r="K31" i="1" s="1"/>
  <c r="D31" i="1"/>
  <c r="F31" i="1"/>
  <c r="J21" i="1"/>
  <c r="J22" i="1" s="1"/>
  <c r="C31" i="1"/>
  <c r="E31" i="1"/>
  <c r="G31" i="1"/>
</calcChain>
</file>

<file path=xl/sharedStrings.xml><?xml version="1.0" encoding="utf-8"?>
<sst xmlns="http://schemas.openxmlformats.org/spreadsheetml/2006/main" count="33" uniqueCount="31">
  <si>
    <t>Информация о состоянии лицевого счета д.№ 15 по ул.Бондарева</t>
  </si>
  <si>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</si>
  <si>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</si>
  <si>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</si>
  <si>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</si>
  <si>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</si>
  <si>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</si>
  <si>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</si>
  <si>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</si>
  <si>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</si>
  <si>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</si>
  <si>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</si>
  <si>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- 2428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</si>
  <si>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</si>
  <si>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</si>
  <si>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</si>
  <si>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</si>
  <si>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</si>
  <si>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</si>
  <si>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</si>
  <si>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</si>
  <si>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</si>
  <si>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</si>
  <si>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</si>
  <si>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</si>
  <si>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</si>
  <si>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от осн деят</t>
  </si>
  <si>
    <t>Доходы от использования общего имущества , всего, в т.ч.</t>
  </si>
  <si>
    <t>ЗАО "ТТК"</t>
  </si>
  <si>
    <t>ПАО "Ростелеком"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</si>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</sst>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29" applyNumberFormat="0" applyAlignment="0" applyProtection="0"/>
    <xf numFmtId="0" fontId="16" fillId="23" borderId="30" applyNumberFormat="0" applyAlignment="0" applyProtection="0"/>
    <xf numFmtId="0" fontId="17" fillId="23" borderId="29" applyNumberFormat="0" applyAlignment="0" applyProtection="0"/>
    <xf numFmtId="44" fontId="1" fillId="0" borderId="0" applyFont="0" applyFill="0" applyBorder="0" applyAlignment="0" applyProtection="0"/>
    <xf numFmtId="0" fontId="18" fillId="0" borderId="31" applyNumberFormat="0" applyFill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2" fillId="24" borderId="35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6" borderId="36" applyNumberFormat="0" applyFont="0" applyAlignment="0" applyProtection="0"/>
    <xf numFmtId="0" fontId="1" fillId="26" borderId="36" applyNumberFormat="0" applyFont="0" applyAlignment="0" applyProtection="0"/>
    <xf numFmtId="0" fontId="27" fillId="0" borderId="37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92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3" fontId="9" fillId="0" borderId="12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3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0" fontId="9" fillId="0" borderId="0" xfId="1" applyFont="1"/>
    <xf numFmtId="3" fontId="10" fillId="0" borderId="9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3" fontId="3" fillId="3" borderId="15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0" fontId="11" fillId="0" borderId="0" xfId="0" applyFont="1"/>
    <xf numFmtId="3" fontId="3" fillId="3" borderId="9" xfId="1" applyNumberFormat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3" fontId="3" fillId="4" borderId="5" xfId="1" applyNumberFormat="1" applyFont="1" applyFill="1" applyBorder="1" applyAlignment="1">
      <alignment horizontal="center"/>
    </xf>
    <xf numFmtId="0" fontId="1" fillId="4" borderId="0" xfId="1" applyFill="1"/>
    <xf numFmtId="0" fontId="0" fillId="4" borderId="0" xfId="0" applyFill="1"/>
    <xf numFmtId="3" fontId="3" fillId="2" borderId="19" xfId="1" applyNumberFormat="1" applyFont="1" applyFill="1" applyBorder="1" applyAlignment="1">
      <alignment horizontal="center"/>
    </xf>
    <xf numFmtId="3" fontId="9" fillId="0" borderId="21" xfId="1" applyNumberFormat="1" applyFont="1" applyBorder="1" applyAlignment="1">
      <alignment horizontal="center"/>
    </xf>
    <xf numFmtId="3" fontId="9" fillId="0" borderId="22" xfId="1" applyNumberFormat="1" applyFont="1" applyBorder="1" applyAlignment="1">
      <alignment horizontal="center"/>
    </xf>
    <xf numFmtId="3" fontId="9" fillId="2" borderId="22" xfId="1" applyNumberFormat="1" applyFont="1" applyFill="1" applyBorder="1" applyAlignment="1">
      <alignment horizontal="center"/>
    </xf>
    <xf numFmtId="3" fontId="10" fillId="0" borderId="24" xfId="1" applyNumberFormat="1" applyFont="1" applyBorder="1" applyAlignment="1">
      <alignment horizontal="center"/>
    </xf>
    <xf numFmtId="3" fontId="9" fillId="0" borderId="24" xfId="1" applyNumberFormat="1" applyFont="1" applyBorder="1" applyAlignment="1">
      <alignment horizontal="center"/>
    </xf>
    <xf numFmtId="3" fontId="10" fillId="0" borderId="25" xfId="1" applyNumberFormat="1" applyFont="1" applyBorder="1" applyAlignment="1">
      <alignment horizontal="center"/>
    </xf>
    <xf numFmtId="3" fontId="3" fillId="3" borderId="27" xfId="1" applyNumberFormat="1" applyFont="1" applyFill="1" applyBorder="1" applyAlignment="1">
      <alignment horizontal="center"/>
    </xf>
    <xf numFmtId="3" fontId="3" fillId="3" borderId="28" xfId="1" applyNumberFormat="1" applyFont="1" applyFill="1" applyBorder="1" applyAlignment="1">
      <alignment horizontal="center"/>
    </xf>
    <xf numFmtId="3" fontId="3" fillId="3" borderId="16" xfId="1" applyNumberFormat="1" applyFont="1" applyFill="1" applyBorder="1" applyAlignment="1">
      <alignment horizontal="center"/>
    </xf>
    <xf numFmtId="3" fontId="9" fillId="4" borderId="9" xfId="1" applyNumberFormat="1" applyFont="1" applyFill="1" applyBorder="1" applyAlignment="1">
      <alignment horizontal="center"/>
    </xf>
    <xf numFmtId="3" fontId="10" fillId="2" borderId="25" xfId="1" applyNumberFormat="1" applyFont="1" applyFill="1" applyBorder="1" applyAlignment="1">
      <alignment horizontal="center"/>
    </xf>
    <xf numFmtId="0" fontId="12" fillId="0" borderId="0" xfId="0" applyFont="1"/>
    <xf numFmtId="3" fontId="3" fillId="2" borderId="27" xfId="1" applyNumberFormat="1" applyFont="1" applyFill="1" applyBorder="1" applyAlignment="1">
      <alignment horizontal="center"/>
    </xf>
    <xf numFmtId="0" fontId="11" fillId="2" borderId="0" xfId="0" applyFont="1" applyFill="1"/>
    <xf numFmtId="0" fontId="9" fillId="4" borderId="9" xfId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9" fillId="0" borderId="14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9" fillId="0" borderId="14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10" fillId="0" borderId="23" xfId="1" applyFont="1" applyBorder="1" applyAlignment="1">
      <alignment horizontal="left"/>
    </xf>
    <xf numFmtId="0" fontId="10" fillId="0" borderId="24" xfId="1" applyFont="1" applyBorder="1" applyAlignment="1">
      <alignment horizontal="left"/>
    </xf>
    <xf numFmtId="0" fontId="3" fillId="3" borderId="26" xfId="1" applyFont="1" applyFill="1" applyBorder="1" applyAlignment="1">
      <alignment horizontal="center"/>
    </xf>
    <xf numFmtId="0" fontId="3" fillId="3" borderId="27" xfId="1" applyFont="1" applyFill="1" applyBorder="1" applyAlignment="1">
      <alignment horizontal="center"/>
    </xf>
    <xf numFmtId="0" fontId="9" fillId="0" borderId="13" xfId="1" applyFont="1" applyBorder="1" applyAlignment="1">
      <alignment horizontal="left"/>
    </xf>
    <xf numFmtId="0" fontId="3" fillId="3" borderId="1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9" fillId="0" borderId="17" xfId="1" applyFont="1" applyBorder="1" applyAlignment="1">
      <alignment horizontal="left" wrapText="1"/>
    </xf>
    <xf numFmtId="0" fontId="9" fillId="0" borderId="18" xfId="1" applyFont="1" applyBorder="1" applyAlignment="1">
      <alignment horizontal="left" wrapText="1"/>
    </xf>
    <xf numFmtId="0" fontId="3" fillId="3" borderId="9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9" fillId="0" borderId="20" xfId="1" applyFont="1" applyBorder="1" applyAlignment="1">
      <alignment horizontal="left" wrapText="1"/>
    </xf>
    <xf numFmtId="0" fontId="9" fillId="0" borderId="21" xfId="1" applyFont="1" applyBorder="1" applyAlignment="1">
      <alignment horizontal="left" wrapText="1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3" fontId="1" fillId="0" borderId="0" xfId="1" applyNumberFormat="1"/>
    <xf numFmtId="3" fontId="0" fillId="0" borderId="0" xfId="0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5"/>
  <sheetViews>
    <sheetView tabSelected="1" workbookViewId="0">
      <selection activeCell="N24" sqref="N24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51" hidden="1" customWidth="1"/>
  </cols>
  <sheetData>
    <row r="1" spans="1:13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3"/>
      <c r="K1" s="3"/>
      <c r="L1" s="1"/>
      <c r="M1" s="1"/>
    </row>
    <row r="2" spans="1:13" ht="15" thickBot="1" x14ac:dyDescent="0.3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3"/>
      <c r="K2" s="3"/>
      <c r="L2" s="1"/>
      <c r="M2" s="1"/>
    </row>
    <row r="3" spans="1:13" ht="48.6" thickBot="1" x14ac:dyDescent="0.35">
      <c r="A3" s="81" t="s">
        <v>2</v>
      </c>
      <c r="B3" s="82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6" t="s">
        <v>10</v>
      </c>
      <c r="K3" s="6" t="s">
        <v>11</v>
      </c>
      <c r="L3" s="1"/>
      <c r="M3" s="1"/>
    </row>
    <row r="4" spans="1:13" x14ac:dyDescent="0.3">
      <c r="A4" s="83">
        <v>1</v>
      </c>
      <c r="B4" s="84"/>
      <c r="C4" s="7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9">
        <v>8</v>
      </c>
      <c r="J4" s="10">
        <v>8</v>
      </c>
      <c r="K4" s="10">
        <v>8</v>
      </c>
      <c r="L4" s="1"/>
      <c r="M4" s="1"/>
    </row>
    <row r="5" spans="1:13" x14ac:dyDescent="0.3">
      <c r="A5" s="85" t="s">
        <v>12</v>
      </c>
      <c r="B5" s="86"/>
      <c r="C5" s="86"/>
      <c r="D5" s="86"/>
      <c r="E5" s="86"/>
      <c r="F5" s="86"/>
      <c r="G5" s="86"/>
      <c r="H5" s="86"/>
      <c r="I5" s="87"/>
      <c r="J5" s="11"/>
      <c r="K5" s="11"/>
      <c r="L5" s="1"/>
      <c r="M5" s="1"/>
    </row>
    <row r="6" spans="1:13" x14ac:dyDescent="0.3">
      <c r="A6" s="88" t="s">
        <v>13</v>
      </c>
      <c r="B6" s="89"/>
      <c r="C6" s="12">
        <v>912.62099999992643</v>
      </c>
      <c r="D6" s="13">
        <v>75883.819999999949</v>
      </c>
      <c r="E6" s="14">
        <v>344887.14</v>
      </c>
      <c r="F6" s="14">
        <v>344887.14</v>
      </c>
      <c r="G6" s="12">
        <v>333812.38</v>
      </c>
      <c r="H6" s="12">
        <f>C6+E6-F6</f>
        <v>912.62099999992643</v>
      </c>
      <c r="I6" s="13">
        <f>D6+E6-G6</f>
        <v>86958.579999999958</v>
      </c>
      <c r="J6" s="15">
        <v>284698.37</v>
      </c>
      <c r="K6" s="15">
        <f>F6-J6</f>
        <v>60188.770000000019</v>
      </c>
      <c r="L6" s="16"/>
      <c r="M6" s="16"/>
    </row>
    <row r="7" spans="1:13" x14ac:dyDescent="0.3">
      <c r="A7" s="76"/>
      <c r="B7" s="77"/>
      <c r="C7" s="12"/>
      <c r="D7" s="17"/>
      <c r="E7" s="14"/>
      <c r="F7" s="14"/>
      <c r="G7" s="12"/>
      <c r="H7" s="12"/>
      <c r="I7" s="17"/>
      <c r="J7" s="18"/>
      <c r="K7" s="18"/>
      <c r="L7" s="16"/>
      <c r="M7" s="16"/>
    </row>
    <row r="8" spans="1:13" x14ac:dyDescent="0.3">
      <c r="A8" s="76" t="s">
        <v>14</v>
      </c>
      <c r="B8" s="77"/>
      <c r="C8" s="19">
        <v>195205.03999999992</v>
      </c>
      <c r="D8" s="13">
        <v>44568.089999999909</v>
      </c>
      <c r="E8" s="20">
        <v>154967.12</v>
      </c>
      <c r="F8" s="20">
        <v>433787</v>
      </c>
      <c r="G8" s="12">
        <v>152370.99</v>
      </c>
      <c r="H8" s="12">
        <f>C8+E8-F8</f>
        <v>-83614.840000000084</v>
      </c>
      <c r="I8" s="13">
        <f>D8+E8-G8</f>
        <v>47164.219999999914</v>
      </c>
      <c r="J8" s="21">
        <v>145428.28</v>
      </c>
      <c r="K8" s="15">
        <f>F8-J8</f>
        <v>288358.71999999997</v>
      </c>
      <c r="L8" s="22"/>
      <c r="M8" s="22"/>
    </row>
    <row r="9" spans="1:13" x14ac:dyDescent="0.3">
      <c r="A9" s="78"/>
      <c r="B9" s="79"/>
      <c r="C9" s="23"/>
      <c r="D9" s="24"/>
      <c r="E9" s="25"/>
      <c r="F9" s="25"/>
      <c r="G9" s="23"/>
      <c r="H9" s="23"/>
      <c r="I9" s="24"/>
      <c r="J9" s="26"/>
      <c r="K9" s="26"/>
      <c r="L9" s="1"/>
      <c r="M9" s="1"/>
    </row>
    <row r="10" spans="1:13" x14ac:dyDescent="0.3">
      <c r="A10" s="58" t="s">
        <v>15</v>
      </c>
      <c r="B10" s="64"/>
      <c r="C10" s="19">
        <v>-0.52000000001862645</v>
      </c>
      <c r="D10" s="13">
        <v>21316.50999999998</v>
      </c>
      <c r="E10" s="20">
        <v>80105.78</v>
      </c>
      <c r="F10" s="20">
        <v>80105.78</v>
      </c>
      <c r="G10" s="12">
        <v>76508.710000000006</v>
      </c>
      <c r="H10" s="12">
        <f>C10+E10-F10</f>
        <v>-0.52000000001862645</v>
      </c>
      <c r="I10" s="13">
        <f>D10+E10-G10</f>
        <v>24913.579999999973</v>
      </c>
      <c r="J10" s="21">
        <v>45540</v>
      </c>
      <c r="K10" s="15">
        <f>F10-J10</f>
        <v>34565.78</v>
      </c>
      <c r="L10" s="1"/>
      <c r="M10" s="1"/>
    </row>
    <row r="11" spans="1:13" x14ac:dyDescent="0.3">
      <c r="A11" s="58"/>
      <c r="B11" s="64"/>
      <c r="C11" s="19"/>
      <c r="D11" s="13"/>
      <c r="E11" s="20"/>
      <c r="F11" s="20"/>
      <c r="G11" s="12"/>
      <c r="H11" s="12"/>
      <c r="I11" s="13"/>
      <c r="J11" s="21"/>
      <c r="K11" s="21"/>
      <c r="L11" s="1"/>
      <c r="M11" s="1"/>
    </row>
    <row r="12" spans="1:13" x14ac:dyDescent="0.3">
      <c r="A12" s="58" t="s">
        <v>16</v>
      </c>
      <c r="B12" s="64"/>
      <c r="C12" s="19">
        <v>-0.48000000004321919</v>
      </c>
      <c r="D12" s="13">
        <v>6011.4700000000012</v>
      </c>
      <c r="E12" s="20">
        <v>21944.230000000003</v>
      </c>
      <c r="F12" s="20">
        <v>21944.230000000003</v>
      </c>
      <c r="G12" s="12">
        <v>21898.780000000002</v>
      </c>
      <c r="H12" s="12">
        <f>C12+E12-F12</f>
        <v>-0.48000000004321919</v>
      </c>
      <c r="I12" s="13">
        <f>D12+E12-G12</f>
        <v>6056.9200000000019</v>
      </c>
      <c r="J12" s="21">
        <v>26951.39</v>
      </c>
      <c r="K12" s="15">
        <f>F12-J12</f>
        <v>-5007.1599999999962</v>
      </c>
      <c r="L12" s="1"/>
      <c r="M12" s="1"/>
    </row>
    <row r="13" spans="1:13" x14ac:dyDescent="0.3">
      <c r="A13" s="58"/>
      <c r="B13" s="64"/>
      <c r="C13" s="19"/>
      <c r="D13" s="13"/>
      <c r="E13" s="20"/>
      <c r="F13" s="20"/>
      <c r="G13" s="12"/>
      <c r="H13" s="12"/>
      <c r="I13" s="13"/>
      <c r="J13" s="21"/>
      <c r="K13" s="21"/>
      <c r="L13" s="1"/>
      <c r="M13" s="1"/>
    </row>
    <row r="14" spans="1:13" x14ac:dyDescent="0.3">
      <c r="A14" s="58" t="s">
        <v>17</v>
      </c>
      <c r="B14" s="64"/>
      <c r="C14" s="19">
        <v>-0.48000000003958121</v>
      </c>
      <c r="D14" s="13">
        <v>3672.6199999999972</v>
      </c>
      <c r="E14" s="20">
        <v>14346.33</v>
      </c>
      <c r="F14" s="20">
        <v>14346.33</v>
      </c>
      <c r="G14" s="12">
        <v>14161.14</v>
      </c>
      <c r="H14" s="12">
        <f>C14+E14-F14</f>
        <v>-0.48000000003958121</v>
      </c>
      <c r="I14" s="13">
        <f>D14+E14-G14</f>
        <v>3857.8099999999977</v>
      </c>
      <c r="J14" s="21">
        <v>27284.43</v>
      </c>
      <c r="K14" s="15">
        <f>F14-J14</f>
        <v>-12938.1</v>
      </c>
      <c r="L14" s="1"/>
      <c r="M14" s="1"/>
    </row>
    <row r="15" spans="1:13" x14ac:dyDescent="0.3">
      <c r="A15" s="58"/>
      <c r="B15" s="64"/>
      <c r="C15" s="19"/>
      <c r="D15" s="13"/>
      <c r="E15" s="20"/>
      <c r="F15" s="20"/>
      <c r="G15" s="12"/>
      <c r="H15" s="12"/>
      <c r="I15" s="13"/>
      <c r="J15" s="21"/>
      <c r="K15" s="21"/>
      <c r="L15" s="1"/>
      <c r="M15" s="1"/>
    </row>
    <row r="16" spans="1:13" x14ac:dyDescent="0.3">
      <c r="A16" s="58" t="s">
        <v>18</v>
      </c>
      <c r="B16" s="64"/>
      <c r="C16" s="19">
        <v>-0.48000000003230525</v>
      </c>
      <c r="D16" s="13">
        <v>3202.2200000000012</v>
      </c>
      <c r="E16" s="20">
        <v>19735.240000000002</v>
      </c>
      <c r="F16" s="20">
        <v>19735.240000000002</v>
      </c>
      <c r="G16" s="12">
        <v>18069.439999999999</v>
      </c>
      <c r="H16" s="12">
        <f>C16+E16-F16</f>
        <v>-0.48000000003230525</v>
      </c>
      <c r="I16" s="13">
        <f>D16+E16-G16</f>
        <v>4868.0200000000041</v>
      </c>
      <c r="J16" s="21">
        <v>12847</v>
      </c>
      <c r="K16" s="15">
        <f>F16-J16</f>
        <v>6888.2400000000016</v>
      </c>
      <c r="L16" s="1"/>
      <c r="M16" s="1"/>
    </row>
    <row r="17" spans="1:14" x14ac:dyDescent="0.3">
      <c r="A17" s="58"/>
      <c r="B17" s="64"/>
      <c r="C17" s="19"/>
      <c r="D17" s="13"/>
      <c r="E17" s="20"/>
      <c r="F17" s="20"/>
      <c r="G17" s="12"/>
      <c r="H17" s="12"/>
      <c r="I17" s="13"/>
      <c r="J17" s="21"/>
      <c r="K17" s="21"/>
      <c r="L17" s="1"/>
      <c r="M17" s="1"/>
    </row>
    <row r="18" spans="1:14" x14ac:dyDescent="0.3">
      <c r="A18" s="58" t="s">
        <v>19</v>
      </c>
      <c r="B18" s="59"/>
      <c r="C18" s="19">
        <v>-2.6500000000669388</v>
      </c>
      <c r="D18" s="19">
        <v>11472.369999999923</v>
      </c>
      <c r="E18" s="19"/>
      <c r="F18" s="19"/>
      <c r="G18" s="19">
        <v>2974.95</v>
      </c>
      <c r="H18" s="19">
        <f>C18+E18-F18</f>
        <v>-2.6500000000669388</v>
      </c>
      <c r="I18" s="13">
        <f>D18+E18-G18</f>
        <v>8497.4199999999219</v>
      </c>
      <c r="J18" s="21">
        <v>107745.12</v>
      </c>
      <c r="K18" s="15">
        <f>F18-J18</f>
        <v>-107745.12</v>
      </c>
    </row>
    <row r="19" spans="1:14" ht="15" thickBot="1" x14ac:dyDescent="0.35">
      <c r="A19" s="58"/>
      <c r="B19" s="64"/>
      <c r="C19" s="19"/>
      <c r="D19" s="13"/>
      <c r="E19" s="20"/>
      <c r="F19" s="20"/>
      <c r="G19" s="12"/>
      <c r="H19" s="12"/>
      <c r="I19" s="13"/>
      <c r="J19" s="21"/>
      <c r="K19" s="21"/>
      <c r="L19" s="1"/>
      <c r="M19" s="1"/>
    </row>
    <row r="20" spans="1:14" ht="15" thickBot="1" x14ac:dyDescent="0.35">
      <c r="A20" s="65" t="s">
        <v>20</v>
      </c>
      <c r="B20" s="66"/>
      <c r="C20" s="27">
        <f>C6+C8+C10+C12+C14+C16+C18</f>
        <v>196113.05099999963</v>
      </c>
      <c r="D20" s="27">
        <f t="shared" ref="D20:K20" si="0">D6+D8+D10+D12+D14+D16+D18</f>
        <v>166127.09999999974</v>
      </c>
      <c r="E20" s="27">
        <f t="shared" si="0"/>
        <v>635985.84</v>
      </c>
      <c r="F20" s="27">
        <f t="shared" si="0"/>
        <v>914805.72</v>
      </c>
      <c r="G20" s="27">
        <f t="shared" si="0"/>
        <v>619796.3899999999</v>
      </c>
      <c r="H20" s="27">
        <f t="shared" si="0"/>
        <v>-82706.829000000362</v>
      </c>
      <c r="I20" s="27">
        <f t="shared" si="0"/>
        <v>182316.54999999976</v>
      </c>
      <c r="J20" s="28">
        <f t="shared" si="0"/>
        <v>650494.59000000008</v>
      </c>
      <c r="K20" s="28">
        <f t="shared" si="0"/>
        <v>264311.13000000006</v>
      </c>
      <c r="L20" s="1"/>
      <c r="M20" s="90"/>
      <c r="N20" s="91"/>
    </row>
    <row r="21" spans="1:14" s="29" customFormat="1" ht="29.25" customHeight="1" x14ac:dyDescent="0.3">
      <c r="A21" s="67" t="s">
        <v>21</v>
      </c>
      <c r="B21" s="68"/>
      <c r="C21" s="19"/>
      <c r="D21" s="19"/>
      <c r="E21" s="20">
        <v>922168.92999999993</v>
      </c>
      <c r="F21" s="20"/>
      <c r="G21" s="19">
        <v>884670.53</v>
      </c>
      <c r="H21" s="19">
        <f>C21+E21-F21</f>
        <v>922168.92999999993</v>
      </c>
      <c r="I21" s="19">
        <f>D21+E21-G21</f>
        <v>37498.399999999907</v>
      </c>
      <c r="J21" s="15">
        <f>E21+F21-H21</f>
        <v>0</v>
      </c>
      <c r="K21" s="15"/>
      <c r="L21" s="22"/>
      <c r="M21" s="22"/>
      <c r="N21" s="22"/>
    </row>
    <row r="22" spans="1:14" s="29" customFormat="1" ht="15" thickBot="1" x14ac:dyDescent="0.35">
      <c r="A22" s="69" t="s">
        <v>20</v>
      </c>
      <c r="B22" s="70"/>
      <c r="C22" s="30">
        <f>C21</f>
        <v>0</v>
      </c>
      <c r="D22" s="30">
        <f t="shared" ref="D22:I22" si="1">D21</f>
        <v>0</v>
      </c>
      <c r="E22" s="30">
        <f t="shared" si="1"/>
        <v>922168.92999999993</v>
      </c>
      <c r="F22" s="30">
        <f t="shared" si="1"/>
        <v>0</v>
      </c>
      <c r="G22" s="30">
        <f t="shared" si="1"/>
        <v>884670.53</v>
      </c>
      <c r="H22" s="30">
        <f t="shared" si="1"/>
        <v>922168.92999999993</v>
      </c>
      <c r="I22" s="30">
        <f t="shared" si="1"/>
        <v>37498.399999999907</v>
      </c>
      <c r="J22" s="31">
        <f>J21</f>
        <v>0</v>
      </c>
      <c r="K22" s="31">
        <f>K21</f>
        <v>0</v>
      </c>
      <c r="L22" s="2"/>
      <c r="M22" s="2"/>
      <c r="N22" s="2"/>
    </row>
    <row r="23" spans="1:14" s="36" customFormat="1" ht="15" thickBo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5"/>
    </row>
    <row r="24" spans="1:14" ht="15" thickBot="1" x14ac:dyDescent="0.35">
      <c r="A24" s="71"/>
      <c r="B24" s="72"/>
      <c r="C24" s="72"/>
      <c r="D24" s="72"/>
      <c r="E24" s="72"/>
      <c r="F24" s="72"/>
      <c r="G24" s="72"/>
      <c r="H24" s="72"/>
      <c r="I24" s="73"/>
      <c r="J24" s="37"/>
      <c r="K24" s="37"/>
    </row>
    <row r="25" spans="1:14" x14ac:dyDescent="0.3">
      <c r="A25" s="74" t="s">
        <v>22</v>
      </c>
      <c r="B25" s="75"/>
      <c r="C25" s="38">
        <v>-15463.020000000019</v>
      </c>
      <c r="D25" s="38">
        <v>32068.229999999981</v>
      </c>
      <c r="E25" s="38"/>
      <c r="F25" s="38"/>
      <c r="G25" s="38">
        <v>11701.14</v>
      </c>
      <c r="H25" s="38">
        <f>C25+E25-F25</f>
        <v>-15463.020000000019</v>
      </c>
      <c r="I25" s="39">
        <f>D25+E25-G25</f>
        <v>20367.089999999982</v>
      </c>
      <c r="J25" s="15">
        <f>F25</f>
        <v>0</v>
      </c>
      <c r="K25" s="15">
        <f>F25-J25</f>
        <v>0</v>
      </c>
    </row>
    <row r="26" spans="1:14" x14ac:dyDescent="0.3">
      <c r="A26" s="56" t="s">
        <v>23</v>
      </c>
      <c r="B26" s="57"/>
      <c r="C26" s="19">
        <v>-35159.520000000048</v>
      </c>
      <c r="D26" s="19">
        <v>30082.670000000071</v>
      </c>
      <c r="E26" s="19"/>
      <c r="F26" s="19"/>
      <c r="G26" s="19">
        <v>8669.34</v>
      </c>
      <c r="H26" s="19">
        <f>C26+E26-F26</f>
        <v>-35159.520000000048</v>
      </c>
      <c r="I26" s="13">
        <f>D26+E26-G26</f>
        <v>21413.330000000071</v>
      </c>
      <c r="J26" s="15">
        <f>F26</f>
        <v>0</v>
      </c>
      <c r="K26" s="15">
        <f>F26-J26</f>
        <v>0</v>
      </c>
    </row>
    <row r="27" spans="1:14" ht="15" thickBot="1" x14ac:dyDescent="0.35">
      <c r="A27" s="58" t="s">
        <v>24</v>
      </c>
      <c r="B27" s="59"/>
      <c r="C27" s="19">
        <v>10.810000000055879</v>
      </c>
      <c r="D27" s="19">
        <v>118093.44000000076</v>
      </c>
      <c r="E27" s="19"/>
      <c r="F27" s="19"/>
      <c r="G27" s="19">
        <v>23481.82</v>
      </c>
      <c r="H27" s="19">
        <f>C27+E27-F27</f>
        <v>10.810000000055879</v>
      </c>
      <c r="I27" s="13">
        <f>D27+E27-G27</f>
        <v>94611.620000000752</v>
      </c>
      <c r="J27" s="15">
        <f>F27</f>
        <v>0</v>
      </c>
      <c r="K27" s="15">
        <f>F27-J27</f>
        <v>0</v>
      </c>
    </row>
    <row r="28" spans="1:14" x14ac:dyDescent="0.3">
      <c r="A28" s="58" t="s">
        <v>25</v>
      </c>
      <c r="B28" s="59"/>
      <c r="C28" s="19">
        <v>0</v>
      </c>
      <c r="D28" s="19">
        <v>17445.14</v>
      </c>
      <c r="E28" s="19"/>
      <c r="F28" s="19"/>
      <c r="G28" s="19">
        <v>13597.66</v>
      </c>
      <c r="H28" s="19">
        <f>C28+E28-F28</f>
        <v>0</v>
      </c>
      <c r="I28" s="13">
        <f>D28+E28-G28</f>
        <v>3847.4799999999996</v>
      </c>
      <c r="J28" s="40"/>
      <c r="K28" s="15">
        <f>F28-J28</f>
        <v>0</v>
      </c>
    </row>
    <row r="29" spans="1:14" ht="15" thickBot="1" x14ac:dyDescent="0.35">
      <c r="A29" s="60"/>
      <c r="B29" s="61"/>
      <c r="C29" s="41">
        <v>0</v>
      </c>
      <c r="D29" s="41"/>
      <c r="E29" s="41"/>
      <c r="F29" s="41"/>
      <c r="G29" s="41"/>
      <c r="H29" s="42">
        <f>C29+E29-F29</f>
        <v>0</v>
      </c>
      <c r="I29" s="43"/>
      <c r="J29" s="21"/>
      <c r="K29" s="15">
        <f>F29-J29</f>
        <v>0</v>
      </c>
    </row>
    <row r="30" spans="1:14" ht="15" thickBot="1" x14ac:dyDescent="0.35">
      <c r="A30" s="62" t="s">
        <v>20</v>
      </c>
      <c r="B30" s="63"/>
      <c r="C30" s="44">
        <f>C25+C26+C27+C28</f>
        <v>-50611.73000000001</v>
      </c>
      <c r="D30" s="44">
        <f t="shared" ref="D30:K30" si="2">D25+D26+D27+D28</f>
        <v>197689.4800000008</v>
      </c>
      <c r="E30" s="44">
        <f>E25+E26+E27+E28</f>
        <v>0</v>
      </c>
      <c r="F30" s="44">
        <f t="shared" si="2"/>
        <v>0</v>
      </c>
      <c r="G30" s="44">
        <f t="shared" si="2"/>
        <v>57449.960000000006</v>
      </c>
      <c r="H30" s="44">
        <f t="shared" si="2"/>
        <v>-50611.73000000001</v>
      </c>
      <c r="I30" s="44">
        <f t="shared" si="2"/>
        <v>140239.5200000008</v>
      </c>
      <c r="J30" s="45">
        <f t="shared" si="2"/>
        <v>0</v>
      </c>
      <c r="K30" s="45">
        <f t="shared" si="2"/>
        <v>0</v>
      </c>
    </row>
    <row r="31" spans="1:14" ht="15" thickBot="1" x14ac:dyDescent="0.35">
      <c r="A31" s="62" t="s">
        <v>26</v>
      </c>
      <c r="B31" s="63"/>
      <c r="C31" s="44">
        <f>C20+C30+C22</f>
        <v>145501.32099999962</v>
      </c>
      <c r="D31" s="44">
        <f t="shared" ref="D31:I31" si="3">D20+D30+D22</f>
        <v>363816.58000000054</v>
      </c>
      <c r="E31" s="44">
        <f t="shared" si="3"/>
        <v>1558154.77</v>
      </c>
      <c r="F31" s="44">
        <f t="shared" si="3"/>
        <v>914805.72</v>
      </c>
      <c r="G31" s="44">
        <f t="shared" si="3"/>
        <v>1561916.88</v>
      </c>
      <c r="H31" s="44">
        <f t="shared" si="3"/>
        <v>788850.37099999958</v>
      </c>
      <c r="I31" s="44">
        <f t="shared" si="3"/>
        <v>360054.47000000044</v>
      </c>
      <c r="J31" s="46">
        <f t="shared" ref="J31:K31" si="4">J20+J30</f>
        <v>650494.59000000008</v>
      </c>
      <c r="K31" s="46">
        <f t="shared" si="4"/>
        <v>264311.13000000006</v>
      </c>
    </row>
    <row r="32" spans="1:14" s="49" customFormat="1" ht="56.25" customHeight="1" thickBot="1" x14ac:dyDescent="0.35">
      <c r="A32" s="52" t="s">
        <v>27</v>
      </c>
      <c r="B32" s="53"/>
      <c r="C32" s="47">
        <v>44687.5</v>
      </c>
      <c r="D32" s="47">
        <v>1500</v>
      </c>
      <c r="E32" s="47">
        <f>E33+E34</f>
        <v>12000</v>
      </c>
      <c r="F32" s="47">
        <f>G32*0.125</f>
        <v>1562.5</v>
      </c>
      <c r="G32" s="47">
        <f>G33+G34</f>
        <v>12500</v>
      </c>
      <c r="H32" s="19">
        <f>C32+E32-F32</f>
        <v>55125</v>
      </c>
      <c r="I32" s="13">
        <f>D32+E32-G32</f>
        <v>1000</v>
      </c>
      <c r="J32" s="48"/>
      <c r="K32" s="48"/>
    </row>
    <row r="33" spans="1:11" s="49" customFormat="1" ht="15" thickBot="1" x14ac:dyDescent="0.35">
      <c r="A33" s="52" t="s">
        <v>28</v>
      </c>
      <c r="B33" s="53"/>
      <c r="C33" s="47"/>
      <c r="D33" s="47">
        <v>1500</v>
      </c>
      <c r="E33" s="47">
        <v>6000</v>
      </c>
      <c r="F33" s="47"/>
      <c r="G33" s="47">
        <v>7000</v>
      </c>
      <c r="H33" s="19"/>
      <c r="I33" s="47">
        <f>D33+E33-G33</f>
        <v>500</v>
      </c>
      <c r="J33" s="50">
        <f>J28+J29+J30+J31</f>
        <v>650494.59000000008</v>
      </c>
      <c r="K33" s="50"/>
    </row>
    <row r="34" spans="1:11" ht="15" thickBot="1" x14ac:dyDescent="0.35">
      <c r="A34" s="52" t="s">
        <v>29</v>
      </c>
      <c r="B34" s="53"/>
      <c r="C34" s="47"/>
      <c r="D34" s="47">
        <v>0</v>
      </c>
      <c r="E34" s="47">
        <v>6000</v>
      </c>
      <c r="F34" s="47"/>
      <c r="G34" s="47">
        <v>5500</v>
      </c>
      <c r="H34" s="19"/>
      <c r="I34" s="47">
        <f>D34+E34-G34</f>
        <v>500</v>
      </c>
      <c r="J34" s="28">
        <f>J20+J26+J33</f>
        <v>1300989.1800000002</v>
      </c>
      <c r="K34" s="28"/>
    </row>
    <row r="35" spans="1:11" ht="15" thickBot="1" x14ac:dyDescent="0.35">
      <c r="A35" s="54" t="s">
        <v>30</v>
      </c>
      <c r="B35" s="55"/>
      <c r="C35" s="27">
        <f>C20+C30+C32</f>
        <v>190188.82099999962</v>
      </c>
      <c r="D35" s="27">
        <f t="shared" ref="D35:I35" si="5">D20+D30+D32</f>
        <v>365316.58000000054</v>
      </c>
      <c r="E35" s="27">
        <f t="shared" si="5"/>
        <v>647985.84</v>
      </c>
      <c r="F35" s="27">
        <f t="shared" si="5"/>
        <v>916368.22</v>
      </c>
      <c r="G35" s="27">
        <f t="shared" si="5"/>
        <v>689746.34999999986</v>
      </c>
      <c r="H35" s="27">
        <f t="shared" si="5"/>
        <v>-78193.559000000358</v>
      </c>
      <c r="I35" s="27">
        <f t="shared" si="5"/>
        <v>323556.07000000053</v>
      </c>
      <c r="J35" s="15"/>
      <c r="K35" s="15"/>
    </row>
  </sheetData>
  <mergeCells count="34">
    <mergeCell ref="A12:B12"/>
    <mergeCell ref="A1:I1"/>
    <mergeCell ref="A2:I2"/>
    <mergeCell ref="A3:B3"/>
    <mergeCell ref="A4:B4"/>
    <mergeCell ref="A5:I5"/>
    <mergeCell ref="A6:B6"/>
    <mergeCell ref="A7:B7"/>
    <mergeCell ref="A8:B8"/>
    <mergeCell ref="A9:B9"/>
    <mergeCell ref="A10:B10"/>
    <mergeCell ref="A11:B11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I24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2020-05-13T10:54:41Z</dcterms:created>
  <dcterms:modified xsi:type="dcterms:W3CDTF">2020-05-13T12:13:41Z</dcterms:modified>
</cp:coreProperties>
</file>