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L36" i="1" l="1"/>
  <c r="F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L19" i="1"/>
  <c r="F18" i="1"/>
  <c r="F17" i="1"/>
  <c r="F16" i="1"/>
  <c r="F15" i="1"/>
  <c r="F14" i="1"/>
  <c r="F13" i="1"/>
  <c r="F12" i="1"/>
  <c r="F10" i="1"/>
  <c r="F9" i="1"/>
  <c r="F8" i="1"/>
  <c r="F7" i="1"/>
  <c r="F6" i="1"/>
  <c r="F19" i="1" s="1"/>
  <c r="L17" i="1" l="1"/>
</calcChain>
</file>

<file path=xl/sharedStrings.xml><?xml version="1.0" encoding="utf-8"?>
<sst xmlns="http://schemas.openxmlformats.org/spreadsheetml/2006/main" count="102" uniqueCount="63">
  <si>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</si>
  <si>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</si>
  <si>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</si>
  <si>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</si>
  <si>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</si>
  <si>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- 3309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</si>
  <si>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</si>
  <si>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</si>
  <si>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</si>
  <si>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01.01.2018г -30.06.2018г -  3,42                    с 01.07.2018г.-31.12.2018г  -  3,83</t>
  </si>
  <si>
    <t xml:space="preserve">Аварийно-диспетчерская служба, </t>
  </si>
  <si>
    <t>с 01.01.2018г -30.06.2018г -  1,98                    с 01.07.2018г.-31.12.2018г  -  2,22</t>
  </si>
  <si>
    <t xml:space="preserve">Уборка лестничных клеток - 276 кв.м.                                         </t>
  </si>
  <si>
    <t xml:space="preserve">ежедневно    </t>
  </si>
  <si>
    <t>с 01.01.2018г -30.06.2018г -  1,53                    с 01.07.2018г.-31.12.2018г  -  1,68</t>
  </si>
  <si>
    <t>Содержание придомовой территорииперед подъездами, газонов, косьба газонов</t>
  </si>
  <si>
    <t>6 раз в неделю</t>
  </si>
  <si>
    <t>с 01.01.2018г -30.06.2018г -  0,99                    с 01.07.2018г.-31.12.2018г  -  1,09</t>
  </si>
  <si>
    <t>Дератизация подвального помещения</t>
  </si>
  <si>
    <t>ежемесячно</t>
  </si>
  <si>
    <t>Промывка и опрессовка системы отопления (31.05.2018г.)</t>
  </si>
  <si>
    <t xml:space="preserve">1 раз перед началом отопительного периода </t>
  </si>
  <si>
    <t>руб./ м2</t>
  </si>
  <si>
    <t>Замена лампочек,  предохранителей, вставок в подъездах</t>
  </si>
  <si>
    <t>Диспетчеризация Узла учета тепловой энергии</t>
  </si>
  <si>
    <t xml:space="preserve">ОДН на водоснабжение  </t>
  </si>
  <si>
    <t xml:space="preserve">ОДН на водоотведение  </t>
  </si>
  <si>
    <t xml:space="preserve">ОДН на электроснабжение </t>
  </si>
  <si>
    <t xml:space="preserve">Управление многоквартирным домом </t>
  </si>
  <si>
    <t xml:space="preserve">Сбор, вывоз  и  утилизация </t>
  </si>
  <si>
    <t>7 раз в неделю</t>
  </si>
  <si>
    <t>куб.м.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</si>
  <si>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</si>
  <si>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</si>
  <si>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</si>
  <si>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и восстановление герметизации горизонтальных и вертикальных  стыков стеновых панелей кв. № 1 мастикой герметизирующей</t>
  </si>
  <si>
    <t>февраль 2018г.</t>
  </si>
  <si>
    <t>м.п.</t>
  </si>
  <si>
    <t>Замена аварийного участка стояка системы канализации диам. 100 мм с подвального помещения (и по кв. № 1)</t>
  </si>
  <si>
    <t>май 2018г.</t>
  </si>
  <si>
    <t>Сварочные работы системы отопления в помещении теплового узла</t>
  </si>
  <si>
    <t>шт</t>
  </si>
  <si>
    <t>Ремонт двери, системы ПЗУ (замена кнопки выхода) подъезд № 4</t>
  </si>
  <si>
    <t>Заделка межпанельных швов кв. №№ 17,20,44,50,55</t>
  </si>
  <si>
    <t>июнь 2018г.</t>
  </si>
  <si>
    <t>м/п</t>
  </si>
  <si>
    <t>Обработка фасада универсальной проникающей гидроизоляцией по бетонным панелям кв. №№ 65,70 (торцевая часть фасада)</t>
  </si>
  <si>
    <t>июль 2018г.</t>
  </si>
  <si>
    <t>кв.м.</t>
  </si>
  <si>
    <t>Ведение банковского счета по капитальному ремонту за 2015-2017гг</t>
  </si>
  <si>
    <t>Восстановление молниезащитного устройства (сварочные работы), анкерирование молниезащиты к фасаду</t>
  </si>
  <si>
    <t>август 2018г</t>
  </si>
  <si>
    <t>Замена светодиодного светильника с датчиком на движение на 1-м этаже в подъезде № 4</t>
  </si>
  <si>
    <t>Замена запорной арматуры на четвертях системы отопления в подвальном помещении</t>
  </si>
  <si>
    <t>сентябрь 2018г</t>
  </si>
  <si>
    <t>Замена аварийного участка стояка системы отопления в кв. № 18</t>
  </si>
  <si>
    <t>Замена спускных кранов на радиаторах системы отопления в кв. № 50</t>
  </si>
  <si>
    <t>Замена общедомового прибора учета холодного водоснабжения (водомера) на вводе</t>
  </si>
  <si>
    <t>Обработка фасада универсальной проникающей гидроизоляцией по бетонным панелям кв. № 1 (торцевая панель)</t>
  </si>
  <si>
    <t>ноябрь 2018г</t>
  </si>
  <si>
    <t>Итого по ремонту:</t>
  </si>
  <si>
    <t>ОТЧЕТ</t>
  </si>
  <si>
    <t>о выполнении договора управления МКД  № 11 по ул. Дружбы народов, г. Сортавала                       за период  01.01.2018г - 31.12.2018г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</si>
</sst>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44;&#1088;%20&#1085;&#1072;&#1088;&#1086;&#1076;&#1086;&#1074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"/>
      <sheetName val="апрель 2017г"/>
      <sheetName val="май 2017г"/>
      <sheetName val="июнь 2017г"/>
      <sheetName val="июль 2017г"/>
      <sheetName val="август 2017г"/>
      <sheetName val="сентябрь 2017"/>
      <sheetName val="октябрь 2017г"/>
      <sheetName val="ноябрь 2017г"/>
      <sheetName val="декабрь 2017г.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"/>
      <sheetName val="дек 2018"/>
      <sheetName val="2018г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19">
          <cell r="F19">
            <v>12441.84</v>
          </cell>
        </row>
        <row r="20">
          <cell r="F20">
            <v>41494.69</v>
          </cell>
        </row>
        <row r="24">
          <cell r="F24">
            <v>0</v>
          </cell>
        </row>
      </sheetData>
      <sheetData sheetId="26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19">
          <cell r="F19">
            <v>12441.84</v>
          </cell>
        </row>
        <row r="20">
          <cell r="F20">
            <v>41494.69</v>
          </cell>
        </row>
        <row r="24">
          <cell r="F24">
            <v>12722</v>
          </cell>
        </row>
      </sheetData>
      <sheetData sheetId="27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19">
          <cell r="F19">
            <v>12441.84</v>
          </cell>
        </row>
        <row r="20">
          <cell r="F20">
            <v>9265.1999999999989</v>
          </cell>
        </row>
        <row r="21">
          <cell r="F21">
            <v>9265.1999999999989</v>
          </cell>
        </row>
        <row r="22">
          <cell r="F22">
            <v>9265.1999999999989</v>
          </cell>
        </row>
        <row r="23">
          <cell r="F23">
            <v>69290.289999999994</v>
          </cell>
        </row>
        <row r="27">
          <cell r="F27">
            <v>0</v>
          </cell>
        </row>
      </sheetData>
      <sheetData sheetId="28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19">
          <cell r="F19">
            <v>12441.84</v>
          </cell>
        </row>
        <row r="20">
          <cell r="F20">
            <v>9265.1999999999989</v>
          </cell>
        </row>
        <row r="21">
          <cell r="F21">
            <v>50759.89</v>
          </cell>
        </row>
        <row r="25">
          <cell r="F25">
            <v>0</v>
          </cell>
        </row>
      </sheetData>
      <sheetData sheetId="29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20">
          <cell r="F20">
            <v>9265.1999999999989</v>
          </cell>
        </row>
        <row r="21">
          <cell r="F21">
            <v>38318.049999999996</v>
          </cell>
        </row>
        <row r="27">
          <cell r="F27">
            <v>6106</v>
          </cell>
        </row>
      </sheetData>
      <sheetData sheetId="30">
        <row r="9">
          <cell r="F9">
            <v>11316.78</v>
          </cell>
        </row>
        <row r="10">
          <cell r="F10">
            <v>6551.82</v>
          </cell>
        </row>
        <row r="11">
          <cell r="F11">
            <v>5062.7700000000004</v>
          </cell>
        </row>
        <row r="12">
          <cell r="F12">
            <v>3275.91</v>
          </cell>
        </row>
        <row r="13">
          <cell r="F13">
            <v>33.090000000000003</v>
          </cell>
        </row>
        <row r="14">
          <cell r="F14">
            <v>66.180000000000007</v>
          </cell>
        </row>
        <row r="15">
          <cell r="F15">
            <v>264.72000000000003</v>
          </cell>
        </row>
        <row r="16">
          <cell r="F16">
            <v>661.8</v>
          </cell>
        </row>
        <row r="17">
          <cell r="F17">
            <v>496.18</v>
          </cell>
        </row>
        <row r="18">
          <cell r="F18">
            <v>1323.6</v>
          </cell>
        </row>
        <row r="20">
          <cell r="F20">
            <v>9265.1999999999989</v>
          </cell>
        </row>
        <row r="21">
          <cell r="F21">
            <v>40318.049999999996</v>
          </cell>
        </row>
        <row r="27">
          <cell r="F27">
            <v>37659</v>
          </cell>
        </row>
      </sheetData>
      <sheetData sheetId="31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3408.27</v>
          </cell>
        </row>
        <row r="15">
          <cell r="F15">
            <v>2183.94</v>
          </cell>
        </row>
        <row r="16">
          <cell r="F16">
            <v>959.6099999999999</v>
          </cell>
        </row>
        <row r="17">
          <cell r="F17">
            <v>9265.1999999999989</v>
          </cell>
        </row>
        <row r="18">
          <cell r="F18">
            <v>45035.49</v>
          </cell>
        </row>
        <row r="24">
          <cell r="F24">
            <v>25207</v>
          </cell>
        </row>
      </sheetData>
      <sheetData sheetId="32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3275.91</v>
          </cell>
        </row>
        <row r="15">
          <cell r="F15">
            <v>2117.7600000000002</v>
          </cell>
        </row>
        <row r="16">
          <cell r="F16">
            <v>860.34</v>
          </cell>
        </row>
        <row r="17">
          <cell r="F17">
            <v>9265.1999999999989</v>
          </cell>
        </row>
        <row r="18">
          <cell r="F18">
            <v>44737.679999999993</v>
          </cell>
        </row>
        <row r="24">
          <cell r="F24">
            <v>14742</v>
          </cell>
        </row>
      </sheetData>
      <sheetData sheetId="33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1025.79</v>
          </cell>
        </row>
        <row r="15">
          <cell r="F15">
            <v>661.80000000000007</v>
          </cell>
        </row>
        <row r="16">
          <cell r="F16">
            <v>1687.59</v>
          </cell>
        </row>
        <row r="17">
          <cell r="F17">
            <v>9265.1999999999989</v>
          </cell>
        </row>
        <row r="18">
          <cell r="F18">
            <v>41858.85</v>
          </cell>
        </row>
        <row r="25">
          <cell r="F25">
            <v>32287</v>
          </cell>
        </row>
      </sheetData>
      <sheetData sheetId="34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264.72000000000003</v>
          </cell>
        </row>
        <row r="15">
          <cell r="F15">
            <v>165.45000000000002</v>
          </cell>
        </row>
        <row r="16">
          <cell r="F16">
            <v>1853.0400000000002</v>
          </cell>
        </row>
        <row r="17">
          <cell r="F17">
            <v>9265.1999999999989</v>
          </cell>
        </row>
        <row r="18">
          <cell r="F18">
            <v>40766.880000000005</v>
          </cell>
        </row>
        <row r="25">
          <cell r="F25">
            <v>0</v>
          </cell>
        </row>
      </sheetData>
      <sheetData sheetId="35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761.07</v>
          </cell>
        </row>
        <row r="15">
          <cell r="F15">
            <v>463.26000000000005</v>
          </cell>
        </row>
        <row r="16">
          <cell r="F16">
            <v>1753.77</v>
          </cell>
        </row>
        <row r="17">
          <cell r="F17">
            <v>9265.1999999999989</v>
          </cell>
        </row>
        <row r="18">
          <cell r="F18">
            <v>41461.769999999997</v>
          </cell>
        </row>
        <row r="25">
          <cell r="F25">
            <v>5225</v>
          </cell>
        </row>
      </sheetData>
      <sheetData sheetId="36">
        <row r="9">
          <cell r="F9">
            <v>12673.47</v>
          </cell>
        </row>
        <row r="10">
          <cell r="F10">
            <v>7345.9800000000005</v>
          </cell>
        </row>
        <row r="11">
          <cell r="F11">
            <v>5559.12</v>
          </cell>
        </row>
        <row r="12">
          <cell r="F12">
            <v>3606.8100000000004</v>
          </cell>
        </row>
        <row r="13">
          <cell r="F13">
            <v>33.090000000000003</v>
          </cell>
        </row>
        <row r="14">
          <cell r="F14">
            <v>661.85</v>
          </cell>
        </row>
        <row r="15">
          <cell r="F15">
            <v>496.29</v>
          </cell>
        </row>
        <row r="16">
          <cell r="F16">
            <v>1323.9</v>
          </cell>
        </row>
        <row r="17">
          <cell r="F17">
            <v>9265.1999999999989</v>
          </cell>
        </row>
        <row r="19">
          <cell r="F19">
            <v>40965.07</v>
          </cell>
        </row>
        <row r="26">
          <cell r="F26">
            <v>0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9" workbookViewId="0">
      <selection activeCell="F38" sqref="F3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  <col min="13" max="13" width="0" hidden="1" customWidth="1"/>
    <col min="15" max="15" width="9.5546875" bestFit="1" customWidth="1"/>
  </cols>
  <sheetData>
    <row r="1" spans="1:9" x14ac:dyDescent="0.3">
      <c r="A1" s="33" t="s">
        <v>61</v>
      </c>
      <c r="B1" s="33"/>
      <c r="C1" s="33"/>
      <c r="D1" s="33"/>
      <c r="E1" s="33"/>
      <c r="F1" s="33"/>
      <c r="G1" s="33"/>
      <c r="H1" s="33"/>
      <c r="I1" s="33"/>
    </row>
    <row r="2" spans="1:9" ht="30" customHeight="1" x14ac:dyDescent="0.3">
      <c r="A2" s="34" t="s">
        <v>62</v>
      </c>
      <c r="B2" s="34"/>
      <c r="C2" s="34"/>
      <c r="D2" s="34"/>
      <c r="E2" s="34"/>
      <c r="F2" s="34"/>
      <c r="G2" s="34"/>
      <c r="H2" s="34"/>
      <c r="I2" s="34"/>
    </row>
    <row r="4" spans="1:9" ht="110.4" x14ac:dyDescent="0.3">
      <c r="A4" s="1" t="s">
        <v>0</v>
      </c>
      <c r="B4" s="1" t="s">
        <v>1</v>
      </c>
      <c r="C4" s="35" t="s">
        <v>2</v>
      </c>
      <c r="D4" s="36"/>
      <c r="E4" s="1" t="s">
        <v>3</v>
      </c>
      <c r="F4" s="1" t="s">
        <v>4</v>
      </c>
    </row>
    <row r="5" spans="1:9" ht="15" customHeight="1" x14ac:dyDescent="0.3">
      <c r="A5" s="37" t="s">
        <v>5</v>
      </c>
      <c r="B5" s="38"/>
      <c r="C5" s="38"/>
      <c r="D5" s="38"/>
      <c r="E5" s="38"/>
      <c r="F5" s="39"/>
    </row>
    <row r="6" spans="1:9" ht="129.6" x14ac:dyDescent="0.3">
      <c r="A6" s="2" t="s">
        <v>6</v>
      </c>
      <c r="B6" s="3" t="s">
        <v>7</v>
      </c>
      <c r="C6" s="27" t="s">
        <v>8</v>
      </c>
      <c r="D6" s="28"/>
      <c r="E6" s="4" t="s">
        <v>9</v>
      </c>
      <c r="F6" s="5">
        <f>'[1]янв 2018г'!F9+'[1]фев 2018г'!F9+'[1]март 2018г'!F9+'[1]апр 2018г'!F9+'[1]май 2018г'!F9+'[1]июнь 2018г'!F9+'[1]июль 2018г'!F9+'[1]авг 2018г'!F9+'[1]сент 2018г'!F9+'[1]окт 2018г'!F9+'[1]нояб 2018'!F9+'[1]дек 2018'!F9</f>
        <v>143941.5</v>
      </c>
    </row>
    <row r="7" spans="1:9" ht="86.4" x14ac:dyDescent="0.3">
      <c r="A7" s="6" t="s">
        <v>10</v>
      </c>
      <c r="B7" s="3" t="s">
        <v>7</v>
      </c>
      <c r="C7" s="27" t="s">
        <v>8</v>
      </c>
      <c r="D7" s="28"/>
      <c r="E7" s="4" t="s">
        <v>11</v>
      </c>
      <c r="F7" s="7">
        <f>'[1]янв 2018г'!F10+'[1]фев 2018г'!F10+'[1]март 2018г'!F10+'[1]апр 2018г'!F10+'[1]май 2018г'!F10+'[1]июнь 2018г'!F10+'[1]июль 2018г'!F10+'[1]авг 2018г'!F10+'[1]сент 2018г'!F10+'[1]окт 2018г'!F10+'[1]нояб 2018'!F10+'[1]дек 2018'!F10</f>
        <v>83386.8</v>
      </c>
    </row>
    <row r="8" spans="1:9" ht="86.4" x14ac:dyDescent="0.3">
      <c r="A8" s="6" t="s">
        <v>12</v>
      </c>
      <c r="B8" s="3" t="s">
        <v>13</v>
      </c>
      <c r="C8" s="27" t="s">
        <v>8</v>
      </c>
      <c r="D8" s="28"/>
      <c r="E8" s="4" t="s">
        <v>14</v>
      </c>
      <c r="F8" s="8">
        <f>'[1]янв 2018г'!F11+'[1]фев 2018г'!F11+'[1]март 2018г'!F11+'[1]апр 2018г'!F11+'[1]май 2018г'!F11+'[1]июнь 2018г'!F11+'[1]июль 2018г'!F11+'[1]авг 2018г'!F11+'[1]сент 2018г'!F11+'[1]окт 2018г'!F11+'[1]нояб 2018'!F11+'[1]дек 2018'!F11</f>
        <v>63731.340000000018</v>
      </c>
    </row>
    <row r="9" spans="1:9" ht="86.4" x14ac:dyDescent="0.3">
      <c r="A9" s="6" t="s">
        <v>15</v>
      </c>
      <c r="B9" s="9" t="s">
        <v>16</v>
      </c>
      <c r="C9" s="27" t="s">
        <v>8</v>
      </c>
      <c r="D9" s="28"/>
      <c r="E9" s="4" t="s">
        <v>17</v>
      </c>
      <c r="F9" s="10">
        <f>'[1]янв 2018г'!F12+'[1]фев 2018г'!F12+'[1]март 2018г'!F12+'[1]апр 2018г'!F12+'[1]май 2018г'!F12+'[1]июнь 2018г'!F12+'[1]июль 2018г'!F12+'[1]авг 2018г'!F12+'[1]сент 2018г'!F12+'[1]окт 2018г'!F12+'[1]нояб 2018'!F12+'[1]дек 2018'!F12</f>
        <v>41296.32</v>
      </c>
    </row>
    <row r="10" spans="1:9" ht="28.8" x14ac:dyDescent="0.3">
      <c r="A10" s="2" t="s">
        <v>18</v>
      </c>
      <c r="B10" s="11" t="s">
        <v>19</v>
      </c>
      <c r="C10" s="27" t="s">
        <v>8</v>
      </c>
      <c r="D10" s="28"/>
      <c r="E10" s="5">
        <v>0.01</v>
      </c>
      <c r="F10" s="5">
        <f>'[1]янв 2018г'!F13+'[1]фев 2018г'!F13+'[1]март 2018г'!F13+'[1]апр 2018г'!F13+'[1]май 2018г'!F13+'[1]июнь 2018г'!F13+'[1]июль 2018г'!F13+'[1]авг 2018г'!F13+'[1]сент 2018г'!F13+'[1]окт 2018г'!F13+'[1]нояб 2018'!F13+'[1]дек 2018'!F13</f>
        <v>397.08000000000015</v>
      </c>
    </row>
    <row r="11" spans="1:9" ht="57.6" x14ac:dyDescent="0.3">
      <c r="A11" s="6" t="s">
        <v>20</v>
      </c>
      <c r="B11" s="12" t="s">
        <v>21</v>
      </c>
      <c r="C11" s="30" t="s">
        <v>22</v>
      </c>
      <c r="D11" s="31"/>
      <c r="E11" s="5">
        <v>0.05</v>
      </c>
      <c r="F11" s="5">
        <v>2000</v>
      </c>
    </row>
    <row r="12" spans="1:9" ht="43.2" x14ac:dyDescent="0.3">
      <c r="A12" s="2" t="s">
        <v>23</v>
      </c>
      <c r="B12" s="3" t="s">
        <v>19</v>
      </c>
      <c r="C12" s="27" t="s">
        <v>22</v>
      </c>
      <c r="D12" s="32"/>
      <c r="E12" s="5">
        <v>0.02</v>
      </c>
      <c r="F12" s="5">
        <f>'[1]янв 2018г'!F14+'[1]фев 2018г'!F14+'[1]март 2018г'!F14+'[1]апр 2018г'!F14+'[1]май 2018г'!F14+'[1]июнь 2018г'!F14</f>
        <v>397.08000000000004</v>
      </c>
    </row>
    <row r="13" spans="1:9" ht="28.8" x14ac:dyDescent="0.3">
      <c r="A13" s="2" t="s">
        <v>24</v>
      </c>
      <c r="B13" s="11" t="s">
        <v>19</v>
      </c>
      <c r="C13" s="27" t="s">
        <v>22</v>
      </c>
      <c r="D13" s="28"/>
      <c r="E13" s="5">
        <v>0.08</v>
      </c>
      <c r="F13" s="5">
        <f>'[1]янв 2018г'!F15+'[1]фев 2018г'!F15+'[1]март 2018г'!F15+'[1]апр 2018г'!F15+'[1]май 2018г'!F15+'[1]июнь 2018г'!F15</f>
        <v>1588.3200000000002</v>
      </c>
    </row>
    <row r="14" spans="1:9" x14ac:dyDescent="0.3">
      <c r="A14" s="2" t="s">
        <v>25</v>
      </c>
      <c r="B14" s="11" t="s">
        <v>19</v>
      </c>
      <c r="C14" s="27" t="s">
        <v>22</v>
      </c>
      <c r="D14" s="28"/>
      <c r="E14" s="5">
        <v>0.23</v>
      </c>
      <c r="F14" s="5">
        <f>'[1]янв 2018г'!F16+'[1]фев 2018г'!F16+'[1]март 2018г'!F16+'[1]апр 2018г'!F16+'[1]май 2018г'!F16+'[1]июнь 2018г'!F16+'[1]июль 2018г'!F14+'[1]авг 2018г'!F14+'[1]сент 2018г'!F14+'[1]окт 2018г'!F14+'[1]нояб 2018'!F14+'[1]дек 2018'!F14</f>
        <v>13368.41</v>
      </c>
    </row>
    <row r="15" spans="1:9" x14ac:dyDescent="0.3">
      <c r="A15" s="2" t="s">
        <v>26</v>
      </c>
      <c r="B15" s="11" t="s">
        <v>19</v>
      </c>
      <c r="C15" s="27" t="s">
        <v>22</v>
      </c>
      <c r="D15" s="28"/>
      <c r="E15" s="5">
        <v>0.14000000000000001</v>
      </c>
      <c r="F15" s="5">
        <f>'[1]янв 2018г'!F17+'[1]фев 2018г'!F17+'[1]март 2018г'!F17+'[1]апр 2018г'!F17+'[1]май 2018г'!F17+'[1]июнь 2018г'!F17+'[1]июль 2018г'!F15+'[1]авг 2018г'!F15+'[1]сент 2018г'!F15+'[1]окт 2018г'!F15+'[1]нояб 2018'!F15+'[1]дек 2018'!F15</f>
        <v>9065.5800000000017</v>
      </c>
    </row>
    <row r="16" spans="1:9" x14ac:dyDescent="0.3">
      <c r="A16" s="2" t="s">
        <v>27</v>
      </c>
      <c r="B16" s="11" t="s">
        <v>19</v>
      </c>
      <c r="C16" s="27" t="s">
        <v>22</v>
      </c>
      <c r="D16" s="28"/>
      <c r="E16" s="5">
        <v>0.53</v>
      </c>
      <c r="F16" s="5">
        <f>'[1]янв 2018г'!F18+'[1]фев 2018г'!F18+'[1]март 2018г'!F18+'[1]апр 2018г'!F18+'[1]май 2018г'!F18+'[1]июнь 2018г'!F18+'[1]июль 2018г'!F16+'[1]авг 2018г'!F16+'[1]сент 2018г'!F16+'[1]окт 2018г'!F16+'[1]нояб 2018'!F16+'[1]дек 2018'!F16</f>
        <v>16379.850000000002</v>
      </c>
    </row>
    <row r="17" spans="1:13" ht="28.8" x14ac:dyDescent="0.3">
      <c r="A17" s="2" t="s">
        <v>28</v>
      </c>
      <c r="B17" s="9" t="s">
        <v>19</v>
      </c>
      <c r="C17" s="27" t="s">
        <v>22</v>
      </c>
      <c r="D17" s="28"/>
      <c r="E17" s="13">
        <v>2.8</v>
      </c>
      <c r="F17" s="5">
        <f>'[1]март 2018г'!F20+'[1]март 2018г'!F21+'[1]март 2018г'!F22+'[1]апр 2018г'!F20+'[1]май 2018г'!F20+'[1]июнь 2018г'!F20+'[1]июль 2018г'!F17+'[1]авг 2018г'!F17+'[1]сент 2018г'!F17+'[1]окт 2018г'!F17+'[1]нояб 2018'!F17+'[1]дек 2018'!F17</f>
        <v>111182.39999999998</v>
      </c>
      <c r="L17" s="14">
        <f>F6+F7+F8+F9+F10+F11+F12+F13+F17</f>
        <v>447920.84</v>
      </c>
      <c r="M17">
        <v>-8.32</v>
      </c>
    </row>
    <row r="18" spans="1:13" x14ac:dyDescent="0.3">
      <c r="A18" s="2" t="s">
        <v>29</v>
      </c>
      <c r="B18" s="12" t="s">
        <v>30</v>
      </c>
      <c r="C18" s="27" t="s">
        <v>31</v>
      </c>
      <c r="D18" s="28"/>
      <c r="E18" s="15">
        <v>545.89</v>
      </c>
      <c r="F18" s="16">
        <f>'[1]янв 2018г'!F19+'[1]фев 2018г'!F19+'[1]март 2018г'!F19+'[1]апр 2018г'!F19-0.64</f>
        <v>49766.720000000001</v>
      </c>
    </row>
    <row r="19" spans="1:13" x14ac:dyDescent="0.3">
      <c r="A19" s="17" t="s">
        <v>32</v>
      </c>
      <c r="B19" s="18"/>
      <c r="C19" s="18"/>
      <c r="D19" s="19"/>
      <c r="E19" s="20"/>
      <c r="F19" s="21">
        <f>F6+F7+F8+F9+F10+F11+F12+F13+F14+F15+F16+F17+F18</f>
        <v>536501.4</v>
      </c>
      <c r="K19" s="14"/>
      <c r="L19" s="14">
        <f>'[1]янв 2018г'!F20+'[1]фев 2018г'!F20+'[1]март 2018г'!F23+'[1]апр 2018г'!F21+'[1]май 2018г'!F21+'[1]июнь 2018г'!F21+'[1]июль 2018г'!F18+'[1]авг 2018г'!F18+'[1]сент 2018г'!F18+'[1]окт 2018г'!F18+'[1]нояб 2018'!F18+'[1]дек 2018'!F19</f>
        <v>536501.39999999991</v>
      </c>
    </row>
    <row r="20" spans="1:13" ht="15" customHeight="1" x14ac:dyDescent="0.3">
      <c r="A20" s="29" t="s">
        <v>33</v>
      </c>
      <c r="B20" s="29"/>
      <c r="C20" s="29"/>
      <c r="D20" s="29"/>
      <c r="E20" s="29"/>
      <c r="F20" s="29"/>
    </row>
    <row r="21" spans="1:13" ht="110.4" x14ac:dyDescent="0.3">
      <c r="A21" s="1" t="s">
        <v>0</v>
      </c>
      <c r="B21" s="1" t="s">
        <v>1</v>
      </c>
      <c r="C21" s="9" t="s">
        <v>2</v>
      </c>
      <c r="D21" s="22" t="s">
        <v>34</v>
      </c>
      <c r="E21" s="1" t="s">
        <v>3</v>
      </c>
      <c r="F21" s="1" t="s">
        <v>4</v>
      </c>
    </row>
    <row r="22" spans="1:13" ht="72" x14ac:dyDescent="0.3">
      <c r="A22" s="23" t="s">
        <v>35</v>
      </c>
      <c r="B22" s="9" t="s">
        <v>36</v>
      </c>
      <c r="C22" s="9" t="s">
        <v>37</v>
      </c>
      <c r="D22" s="24">
        <v>52</v>
      </c>
      <c r="E22" s="10">
        <f t="shared" ref="E22:E35" si="0">F22/D22</f>
        <v>244.65384615384616</v>
      </c>
      <c r="F22" s="10">
        <v>12722</v>
      </c>
    </row>
    <row r="23" spans="1:13" ht="57.6" x14ac:dyDescent="0.3">
      <c r="A23" s="23" t="s">
        <v>38</v>
      </c>
      <c r="B23" s="9" t="s">
        <v>39</v>
      </c>
      <c r="C23" s="9" t="s">
        <v>37</v>
      </c>
      <c r="D23" s="24">
        <v>2.25</v>
      </c>
      <c r="E23" s="10">
        <f t="shared" si="0"/>
        <v>1222.6666666666667</v>
      </c>
      <c r="F23" s="10">
        <v>2751</v>
      </c>
    </row>
    <row r="24" spans="1:13" ht="43.2" x14ac:dyDescent="0.3">
      <c r="A24" s="23" t="s">
        <v>40</v>
      </c>
      <c r="B24" s="9" t="s">
        <v>39</v>
      </c>
      <c r="C24" s="9" t="s">
        <v>41</v>
      </c>
      <c r="D24" s="24">
        <v>1</v>
      </c>
      <c r="E24" s="10">
        <f t="shared" si="0"/>
        <v>2200</v>
      </c>
      <c r="F24" s="10">
        <v>2200</v>
      </c>
    </row>
    <row r="25" spans="1:13" ht="43.2" x14ac:dyDescent="0.3">
      <c r="A25" s="23" t="s">
        <v>42</v>
      </c>
      <c r="B25" s="9" t="s">
        <v>39</v>
      </c>
      <c r="C25" s="9" t="s">
        <v>41</v>
      </c>
      <c r="D25" s="24">
        <v>1</v>
      </c>
      <c r="E25" s="10">
        <f t="shared" si="0"/>
        <v>1155</v>
      </c>
      <c r="F25" s="10">
        <v>1155</v>
      </c>
    </row>
    <row r="26" spans="1:13" ht="28.8" x14ac:dyDescent="0.3">
      <c r="A26" s="23" t="s">
        <v>43</v>
      </c>
      <c r="B26" s="9" t="s">
        <v>44</v>
      </c>
      <c r="C26" s="9" t="s">
        <v>45</v>
      </c>
      <c r="D26" s="24">
        <v>128.5</v>
      </c>
      <c r="E26" s="10">
        <f t="shared" si="0"/>
        <v>293.06614785992218</v>
      </c>
      <c r="F26" s="10">
        <v>37659</v>
      </c>
    </row>
    <row r="27" spans="1:13" ht="72" x14ac:dyDescent="0.3">
      <c r="A27" s="23" t="s">
        <v>46</v>
      </c>
      <c r="B27" s="9" t="s">
        <v>47</v>
      </c>
      <c r="C27" s="9" t="s">
        <v>48</v>
      </c>
      <c r="D27" s="24">
        <v>33.65</v>
      </c>
      <c r="E27" s="10">
        <f t="shared" si="0"/>
        <v>749.09361069836552</v>
      </c>
      <c r="F27" s="10">
        <v>25207</v>
      </c>
    </row>
    <row r="28" spans="1:13" ht="43.2" x14ac:dyDescent="0.3">
      <c r="A28" s="23" t="s">
        <v>49</v>
      </c>
      <c r="B28" s="9" t="s">
        <v>47</v>
      </c>
      <c r="C28" s="9" t="s">
        <v>41</v>
      </c>
      <c r="D28" s="24">
        <v>1</v>
      </c>
      <c r="E28" s="10">
        <f t="shared" si="0"/>
        <v>5050</v>
      </c>
      <c r="F28" s="10">
        <v>5050</v>
      </c>
    </row>
    <row r="29" spans="1:13" ht="72" x14ac:dyDescent="0.3">
      <c r="A29" s="23" t="s">
        <v>50</v>
      </c>
      <c r="B29" s="9" t="s">
        <v>51</v>
      </c>
      <c r="C29" s="9" t="s">
        <v>37</v>
      </c>
      <c r="D29" s="24">
        <v>16.5</v>
      </c>
      <c r="E29" s="10">
        <f t="shared" si="0"/>
        <v>448.18181818181819</v>
      </c>
      <c r="F29" s="10">
        <v>7395</v>
      </c>
    </row>
    <row r="30" spans="1:13" ht="57.6" x14ac:dyDescent="0.3">
      <c r="A30" s="23" t="s">
        <v>52</v>
      </c>
      <c r="B30" s="9" t="s">
        <v>51</v>
      </c>
      <c r="C30" s="9" t="s">
        <v>41</v>
      </c>
      <c r="D30" s="24">
        <v>1</v>
      </c>
      <c r="E30" s="10">
        <f t="shared" si="0"/>
        <v>2297</v>
      </c>
      <c r="F30" s="10">
        <v>2297</v>
      </c>
    </row>
    <row r="31" spans="1:13" ht="43.2" x14ac:dyDescent="0.3">
      <c r="A31" s="23" t="s">
        <v>53</v>
      </c>
      <c r="B31" s="9" t="s">
        <v>54</v>
      </c>
      <c r="C31" s="9" t="s">
        <v>41</v>
      </c>
      <c r="D31" s="24">
        <v>6</v>
      </c>
      <c r="E31" s="10">
        <f t="shared" si="0"/>
        <v>3475.3333333333335</v>
      </c>
      <c r="F31" s="10">
        <v>20852</v>
      </c>
    </row>
    <row r="32" spans="1:13" ht="43.2" x14ac:dyDescent="0.3">
      <c r="A32" s="23" t="s">
        <v>55</v>
      </c>
      <c r="B32" s="9" t="s">
        <v>54</v>
      </c>
      <c r="C32" s="9" t="s">
        <v>37</v>
      </c>
      <c r="D32" s="24">
        <v>2.5</v>
      </c>
      <c r="E32" s="10">
        <f t="shared" si="0"/>
        <v>1810.8</v>
      </c>
      <c r="F32" s="10">
        <v>4527</v>
      </c>
    </row>
    <row r="33" spans="1:12" ht="43.2" x14ac:dyDescent="0.3">
      <c r="A33" s="23" t="s">
        <v>56</v>
      </c>
      <c r="B33" s="9" t="s">
        <v>54</v>
      </c>
      <c r="C33" s="9" t="s">
        <v>41</v>
      </c>
      <c r="D33" s="24">
        <v>3</v>
      </c>
      <c r="E33" s="10">
        <f t="shared" si="0"/>
        <v>399</v>
      </c>
      <c r="F33" s="10">
        <v>1197</v>
      </c>
    </row>
    <row r="34" spans="1:12" ht="57.6" x14ac:dyDescent="0.3">
      <c r="A34" s="23" t="s">
        <v>57</v>
      </c>
      <c r="B34" s="9" t="s">
        <v>54</v>
      </c>
      <c r="C34" s="9" t="s">
        <v>41</v>
      </c>
      <c r="D34" s="24">
        <v>1</v>
      </c>
      <c r="E34" s="10">
        <f t="shared" si="0"/>
        <v>5711</v>
      </c>
      <c r="F34" s="10">
        <v>5711</v>
      </c>
    </row>
    <row r="35" spans="1:12" ht="72" x14ac:dyDescent="0.3">
      <c r="A35" s="23" t="s">
        <v>58</v>
      </c>
      <c r="B35" s="9" t="s">
        <v>59</v>
      </c>
      <c r="C35" s="9" t="s">
        <v>48</v>
      </c>
      <c r="D35" s="24">
        <v>12.16</v>
      </c>
      <c r="E35" s="10">
        <f t="shared" si="0"/>
        <v>429.6875</v>
      </c>
      <c r="F35" s="10">
        <v>5225</v>
      </c>
    </row>
    <row r="36" spans="1:12" x14ac:dyDescent="0.3">
      <c r="A36" s="23" t="s">
        <v>60</v>
      </c>
      <c r="B36" s="12"/>
      <c r="C36" s="12"/>
      <c r="D36" s="12"/>
      <c r="E36" s="25"/>
      <c r="F36" s="25">
        <f>F22+F23+F24+F25+F26+F27+F28+F29+F30+F31+F32+F33+F34+F35</f>
        <v>133948</v>
      </c>
      <c r="L36" s="14">
        <f>'[1]янв 2018г'!F24+'[1]фев 2018г'!F24+'[1]март 2018г'!F27+'[1]апр 2018г'!F25+'[1]май 2018г'!F27+'[1]июнь 2018г'!F27+'[1]июль 2018г'!F24+'[1]авг 2018г'!F24+'[1]сент 2018г'!F25+'[1]окт 2018г'!F25+'[1]нояб 2018'!F25+'[1]дек 2018'!F26</f>
        <v>133948</v>
      </c>
    </row>
    <row r="38" spans="1:12" x14ac:dyDescent="0.3">
      <c r="A38" s="26"/>
      <c r="F38" s="14"/>
    </row>
  </sheetData>
  <mergeCells count="18">
    <mergeCell ref="C7:D7"/>
    <mergeCell ref="A1:I1"/>
    <mergeCell ref="A2:I2"/>
    <mergeCell ref="C4:D4"/>
    <mergeCell ref="A5:F5"/>
    <mergeCell ref="C6:D6"/>
    <mergeCell ref="A20:F20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2019-03-28T10:52:24Z</dcterms:created>
  <dcterms:modified xsi:type="dcterms:W3CDTF">2019-03-29T08:25:04Z</dcterms:modified>
</cp:coreProperties>
</file>