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8" windowWidth="22980" windowHeight="8760"/>
  </bookViews>
  <sheets>
    <sheet name="2025" sheetId="1" r:id="rId1"/>
  </sheets>
  <calcPr calcId="144525"/>
</workbook>
</file>

<file path=xl/calcChain.xml><?xml version="1.0" encoding="utf-8"?>
<calcChain xmlns="http://schemas.openxmlformats.org/spreadsheetml/2006/main">
  <c r="E42" i="1" l="1"/>
  <c r="I41" i="1"/>
  <c r="F41" i="1"/>
  <c r="I40" i="1"/>
  <c r="F40" i="1"/>
  <c r="H40" i="1" s="1"/>
  <c r="G38" i="1"/>
  <c r="F38" i="1"/>
  <c r="E38" i="1"/>
  <c r="D38" i="1"/>
  <c r="C38" i="1"/>
  <c r="K37" i="1"/>
  <c r="H37" i="1"/>
  <c r="K36" i="1"/>
  <c r="I36" i="1"/>
  <c r="H36" i="1"/>
  <c r="J35" i="1"/>
  <c r="K35" i="1" s="1"/>
  <c r="I35" i="1"/>
  <c r="H35" i="1"/>
  <c r="J34" i="1"/>
  <c r="K34" i="1" s="1"/>
  <c r="I34" i="1"/>
  <c r="H34" i="1"/>
  <c r="J33" i="1"/>
  <c r="K33" i="1" s="1"/>
  <c r="I33" i="1"/>
  <c r="H33" i="1"/>
  <c r="K30" i="1"/>
  <c r="F30" i="1"/>
  <c r="D30" i="1"/>
  <c r="M28" i="1" s="1"/>
  <c r="M29" i="1" s="1"/>
  <c r="C30" i="1"/>
  <c r="H29" i="1"/>
  <c r="E28" i="1"/>
  <c r="E25" i="1" s="1"/>
  <c r="H27" i="1"/>
  <c r="G27" i="1"/>
  <c r="G25" i="1" s="1"/>
  <c r="G30" i="1" s="1"/>
  <c r="E27" i="1"/>
  <c r="I26" i="1"/>
  <c r="H26" i="1"/>
  <c r="J24" i="1"/>
  <c r="F24" i="1"/>
  <c r="F39" i="1" s="1"/>
  <c r="E24" i="1"/>
  <c r="D24" i="1"/>
  <c r="D39" i="1" s="1"/>
  <c r="C24" i="1"/>
  <c r="K22" i="1"/>
  <c r="I22" i="1"/>
  <c r="H22" i="1"/>
  <c r="K20" i="1"/>
  <c r="I20" i="1"/>
  <c r="H20" i="1"/>
  <c r="K18" i="1"/>
  <c r="I18" i="1"/>
  <c r="H18" i="1"/>
  <c r="K16" i="1"/>
  <c r="I16" i="1"/>
  <c r="H16" i="1"/>
  <c r="K14" i="1"/>
  <c r="I14" i="1"/>
  <c r="H14" i="1"/>
  <c r="I11" i="1"/>
  <c r="H11" i="1"/>
  <c r="K10" i="1"/>
  <c r="G10" i="1"/>
  <c r="G24" i="1" s="1"/>
  <c r="G39" i="1" s="1"/>
  <c r="E10" i="1"/>
  <c r="K8" i="1"/>
  <c r="I8" i="1"/>
  <c r="H8" i="1"/>
  <c r="K38" i="1" l="1"/>
  <c r="I27" i="1"/>
  <c r="I10" i="1"/>
  <c r="I24" i="1" s="1"/>
  <c r="K24" i="1"/>
  <c r="C39" i="1"/>
  <c r="H38" i="1"/>
  <c r="I38" i="1"/>
  <c r="K39" i="1"/>
  <c r="K41" i="1" s="1"/>
  <c r="K42" i="1" s="1"/>
  <c r="I25" i="1"/>
  <c r="I30" i="1" s="1"/>
  <c r="H25" i="1"/>
  <c r="H30" i="1" s="1"/>
  <c r="E30" i="1"/>
  <c r="E39" i="1" s="1"/>
  <c r="I28" i="1"/>
  <c r="H28" i="1"/>
  <c r="H10" i="1"/>
  <c r="J38" i="1"/>
  <c r="M30" i="1" l="1"/>
  <c r="M32" i="1" s="1"/>
  <c r="I39" i="1"/>
  <c r="H24" i="1"/>
  <c r="H39" i="1" s="1"/>
  <c r="J39" i="1"/>
  <c r="J41" i="1"/>
  <c r="J42" i="1" s="1"/>
  <c r="J25" i="1"/>
  <c r="J30" i="1" s="1"/>
</calcChain>
</file>

<file path=xl/comments1.xml><?xml version="1.0" encoding="utf-8"?>
<comments xmlns="http://schemas.openxmlformats.org/spreadsheetml/2006/main">
  <authors>
    <author>Автор</author>
  </authors>
  <commentList>
    <comment ref="E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население + АСГП</t>
        </r>
      </text>
    </comment>
  </commentList>
</comments>
</file>

<file path=xl/sharedStrings.xml><?xml version="1.0" encoding="utf-8"?>
<sst xmlns="http://schemas.openxmlformats.org/spreadsheetml/2006/main" count="42" uniqueCount="40">
  <si>
    <t>УТВЕРЖДАЮ</t>
  </si>
  <si>
    <t>Директор ООО УК "Эталон" _____________________Э.В. Цыганова</t>
  </si>
  <si>
    <t>Информация о состоянии лицевого счета  д.№ 13 по ул.Победы</t>
  </si>
  <si>
    <t>за период 01.01.2025-31.12.2025  (Управление)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</si>
  <si>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</si>
  <si>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</si>
  <si>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</si>
  <si>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</si>
  <si>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</si>
  <si>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</si>
  <si>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</si>
  <si>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</si>
  <si>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 xml:space="preserve">фактические расходы дома (руб) </t>
  </si>
  <si>
    <t>Убытки УК</t>
  </si>
  <si>
    <t>Обслуживаемая площадь  - 3345,10 кв.м.</t>
  </si>
  <si>
    <t>Содержание</t>
  </si>
  <si>
    <t>Ремонт</t>
  </si>
  <si>
    <t>население</t>
  </si>
  <si>
    <t>в т.ч. Доход от аренды</t>
  </si>
  <si>
    <t>Управление</t>
  </si>
  <si>
    <t>разница 2р. С остатка на начало периода</t>
  </si>
  <si>
    <t>ОДН водоснабж</t>
  </si>
  <si>
    <t>ОДН водоотв</t>
  </si>
  <si>
    <t>ОДН эл/сн</t>
  </si>
  <si>
    <t>Сбор и вывоз ТБО</t>
  </si>
  <si>
    <t>Итого</t>
  </si>
  <si>
    <t>Капитальный ремонт</t>
  </si>
  <si>
    <t>оплата за кап. Ремонт (август 2022) г. учтена в предыдущем периоде 130000</t>
  </si>
  <si>
    <t>в т.ч. население</t>
  </si>
  <si>
    <t>пени</t>
  </si>
  <si>
    <t>администрация</t>
  </si>
  <si>
    <t>Доходы и расходы от размещения средств на счете (проценты и комиссии)</t>
  </si>
  <si>
    <t xml:space="preserve">Водоснабжение </t>
  </si>
  <si>
    <t>водоотведение</t>
  </si>
  <si>
    <t>Теплоснабжение</t>
  </si>
  <si>
    <t>Обращение с ТКО</t>
  </si>
  <si>
    <t>Всего</t>
  </si>
  <si>
    <t xml:space="preserve">Доходы от использования общего имущества </t>
  </si>
  <si>
    <t>Налог по УСН</t>
  </si>
  <si>
    <t>"ТТК-связь"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</si>
</sst>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rgb="FF0000FF"/>
      <name val="Arial Cyr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sz val="10"/>
      <color rgb="FF0000FF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sz val="11"/>
      <color rgb="FF0000FF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6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right"/>
    </xf>
    <xf numFmtId="0" fontId="2" fillId="2" borderId="0" xfId="1" applyFont="1" applyFill="1" applyAlignment="1">
      <alignment horizontal="right"/>
    </xf>
    <xf numFmtId="0" fontId="3" fillId="0" borderId="0" xfId="1" applyFont="1" applyAlignment="1">
      <alignment horizontal="center"/>
    </xf>
    <xf numFmtId="0" fontId="2" fillId="2" borderId="0" xfId="1" applyFont="1" applyFill="1"/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right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2" fontId="7" fillId="2" borderId="9" xfId="1" applyNumberFormat="1" applyFont="1" applyFill="1" applyBorder="1" applyAlignment="1">
      <alignment horizontal="center" vertical="center" wrapText="1"/>
    </xf>
    <xf numFmtId="0" fontId="10" fillId="0" borderId="10" xfId="1" applyFont="1" applyBorder="1" applyAlignment="1">
      <alignment horizontal="left"/>
    </xf>
    <xf numFmtId="0" fontId="10" fillId="0" borderId="11" xfId="1" applyFont="1" applyBorder="1" applyAlignment="1">
      <alignment horizontal="left"/>
    </xf>
    <xf numFmtId="3" fontId="10" fillId="0" borderId="12" xfId="1" applyNumberFormat="1" applyFont="1" applyBorder="1" applyAlignment="1">
      <alignment horizontal="center"/>
    </xf>
    <xf numFmtId="3" fontId="10" fillId="0" borderId="11" xfId="1" applyNumberFormat="1" applyFont="1" applyBorder="1" applyAlignment="1">
      <alignment horizontal="center"/>
    </xf>
    <xf numFmtId="1" fontId="10" fillId="0" borderId="12" xfId="1" applyNumberFormat="1" applyFont="1" applyBorder="1" applyAlignment="1">
      <alignment horizontal="center"/>
    </xf>
    <xf numFmtId="3" fontId="10" fillId="2" borderId="9" xfId="1" applyNumberFormat="1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 wrapText="1"/>
    </xf>
    <xf numFmtId="2" fontId="0" fillId="0" borderId="0" xfId="0" applyNumberFormat="1"/>
    <xf numFmtId="0" fontId="10" fillId="0" borderId="6" xfId="1" applyFont="1" applyBorder="1" applyAlignment="1">
      <alignment horizontal="left"/>
    </xf>
    <xf numFmtId="0" fontId="10" fillId="0" borderId="8" xfId="1" applyFont="1" applyBorder="1" applyAlignment="1">
      <alignment horizontal="left"/>
    </xf>
    <xf numFmtId="3" fontId="10" fillId="0" borderId="13" xfId="1" applyNumberFormat="1" applyFont="1" applyBorder="1" applyAlignment="1">
      <alignment horizontal="center"/>
    </xf>
    <xf numFmtId="3" fontId="10" fillId="2" borderId="13" xfId="1" applyNumberFormat="1" applyFont="1" applyFill="1" applyBorder="1" applyAlignment="1">
      <alignment horizontal="center"/>
    </xf>
    <xf numFmtId="3" fontId="10" fillId="0" borderId="9" xfId="1" applyNumberFormat="1" applyFont="1" applyBorder="1" applyAlignment="1">
      <alignment horizontal="center"/>
    </xf>
    <xf numFmtId="1" fontId="10" fillId="0" borderId="9" xfId="1" applyNumberFormat="1" applyFont="1" applyBorder="1" applyAlignment="1">
      <alignment horizontal="center"/>
    </xf>
    <xf numFmtId="3" fontId="10" fillId="2" borderId="11" xfId="1" applyNumberFormat="1" applyFont="1" applyFill="1" applyBorder="1" applyAlignment="1">
      <alignment horizontal="center"/>
    </xf>
    <xf numFmtId="0" fontId="10" fillId="0" borderId="0" xfId="1" applyFont="1"/>
    <xf numFmtId="0" fontId="10" fillId="3" borderId="6" xfId="1" applyFont="1" applyFill="1" applyBorder="1" applyAlignment="1">
      <alignment horizontal="center"/>
    </xf>
    <xf numFmtId="0" fontId="10" fillId="3" borderId="8" xfId="1" applyFont="1" applyFill="1" applyBorder="1" applyAlignment="1">
      <alignment horizontal="center"/>
    </xf>
    <xf numFmtId="3" fontId="10" fillId="3" borderId="9" xfId="1" applyNumberFormat="1" applyFont="1" applyFill="1" applyBorder="1" applyAlignment="1">
      <alignment horizontal="center"/>
    </xf>
    <xf numFmtId="3" fontId="10" fillId="3" borderId="11" xfId="1" applyNumberFormat="1" applyFont="1" applyFill="1" applyBorder="1" applyAlignment="1">
      <alignment horizontal="center"/>
    </xf>
    <xf numFmtId="1" fontId="10" fillId="3" borderId="9" xfId="1" applyNumberFormat="1" applyFont="1" applyFill="1" applyBorder="1" applyAlignment="1">
      <alignment horizontal="center"/>
    </xf>
    <xf numFmtId="3" fontId="10" fillId="3" borderId="12" xfId="1" applyNumberFormat="1" applyFont="1" applyFill="1" applyBorder="1" applyAlignment="1">
      <alignment horizontal="center"/>
    </xf>
    <xf numFmtId="3" fontId="10" fillId="2" borderId="14" xfId="1" applyNumberFormat="1" applyFont="1" applyFill="1" applyBorder="1" applyAlignment="1">
      <alignment horizontal="center"/>
    </xf>
    <xf numFmtId="0" fontId="10" fillId="0" borderId="7" xfId="1" applyFont="1" applyBorder="1" applyAlignment="1">
      <alignment horizontal="left"/>
    </xf>
    <xf numFmtId="0" fontId="10" fillId="0" borderId="15" xfId="1" applyFont="1" applyBorder="1" applyAlignment="1">
      <alignment horizontal="left"/>
    </xf>
    <xf numFmtId="0" fontId="6" fillId="0" borderId="6" xfId="1" applyFont="1" applyBorder="1" applyAlignment="1">
      <alignment horizontal="left"/>
    </xf>
    <xf numFmtId="0" fontId="6" fillId="0" borderId="8" xfId="1" applyFont="1" applyBorder="1" applyAlignment="1">
      <alignment horizontal="left"/>
    </xf>
    <xf numFmtId="3" fontId="6" fillId="0" borderId="9" xfId="1" applyNumberFormat="1" applyFont="1" applyBorder="1" applyAlignment="1">
      <alignment horizontal="center"/>
    </xf>
    <xf numFmtId="3" fontId="6" fillId="0" borderId="11" xfId="1" applyNumberFormat="1" applyFont="1" applyBorder="1" applyAlignment="1">
      <alignment horizontal="center"/>
    </xf>
    <xf numFmtId="1" fontId="6" fillId="0" borderId="9" xfId="1" applyNumberFormat="1" applyFont="1" applyBorder="1" applyAlignment="1">
      <alignment horizontal="center"/>
    </xf>
    <xf numFmtId="3" fontId="6" fillId="2" borderId="11" xfId="1" applyNumberFormat="1" applyFont="1" applyFill="1" applyBorder="1" applyAlignment="1">
      <alignment horizontal="center"/>
    </xf>
    <xf numFmtId="0" fontId="10" fillId="0" borderId="16" xfId="1" applyFont="1" applyFill="1" applyBorder="1" applyAlignment="1">
      <alignment horizontal="left"/>
    </xf>
    <xf numFmtId="0" fontId="10" fillId="0" borderId="13" xfId="1" applyFont="1" applyFill="1" applyBorder="1" applyAlignment="1">
      <alignment horizontal="left"/>
    </xf>
    <xf numFmtId="3" fontId="10" fillId="0" borderId="9" xfId="1" applyNumberFormat="1" applyFont="1" applyFill="1" applyBorder="1" applyAlignment="1">
      <alignment horizontal="center"/>
    </xf>
    <xf numFmtId="3" fontId="10" fillId="0" borderId="11" xfId="1" applyNumberFormat="1" applyFont="1" applyFill="1" applyBorder="1" applyAlignment="1">
      <alignment horizontal="center"/>
    </xf>
    <xf numFmtId="1" fontId="10" fillId="0" borderId="9" xfId="1" applyNumberFormat="1" applyFont="1" applyFill="1" applyBorder="1" applyAlignment="1">
      <alignment horizontal="center"/>
    </xf>
    <xf numFmtId="3" fontId="10" fillId="0" borderId="12" xfId="1" applyNumberFormat="1" applyFont="1" applyFill="1" applyBorder="1" applyAlignment="1">
      <alignment horizontal="center"/>
    </xf>
    <xf numFmtId="0" fontId="10" fillId="0" borderId="16" xfId="1" applyFont="1" applyBorder="1" applyAlignment="1">
      <alignment horizontal="left"/>
    </xf>
    <xf numFmtId="0" fontId="10" fillId="0" borderId="13" xfId="1" applyFont="1" applyBorder="1" applyAlignment="1">
      <alignment horizontal="left"/>
    </xf>
    <xf numFmtId="0" fontId="10" fillId="0" borderId="9" xfId="1" applyFont="1" applyBorder="1" applyAlignment="1">
      <alignment horizontal="left"/>
    </xf>
    <xf numFmtId="0" fontId="3" fillId="4" borderId="17" xfId="1" applyFont="1" applyFill="1" applyBorder="1" applyAlignment="1">
      <alignment horizontal="center"/>
    </xf>
    <xf numFmtId="0" fontId="3" fillId="4" borderId="18" xfId="1" applyFont="1" applyFill="1" applyBorder="1" applyAlignment="1">
      <alignment horizontal="center"/>
    </xf>
    <xf numFmtId="3" fontId="3" fillId="4" borderId="17" xfId="1" applyNumberFormat="1" applyFont="1" applyFill="1" applyBorder="1" applyAlignment="1">
      <alignment horizontal="center"/>
    </xf>
    <xf numFmtId="3" fontId="3" fillId="2" borderId="17" xfId="1" applyNumberFormat="1" applyFont="1" applyFill="1" applyBorder="1" applyAlignment="1">
      <alignment horizontal="center"/>
    </xf>
    <xf numFmtId="0" fontId="10" fillId="0" borderId="19" xfId="1" applyFont="1" applyBorder="1" applyAlignment="1">
      <alignment horizontal="left" wrapText="1"/>
    </xf>
    <xf numFmtId="0" fontId="10" fillId="0" borderId="20" xfId="1" applyFont="1" applyBorder="1" applyAlignment="1">
      <alignment horizontal="left" wrapText="1"/>
    </xf>
    <xf numFmtId="3" fontId="10" fillId="0" borderId="21" xfId="1" applyNumberFormat="1" applyFont="1" applyBorder="1" applyAlignment="1">
      <alignment horizontal="center"/>
    </xf>
    <xf numFmtId="1" fontId="10" fillId="0" borderId="21" xfId="1" applyNumberFormat="1" applyFont="1" applyFill="1" applyBorder="1" applyAlignment="1">
      <alignment horizontal="center"/>
    </xf>
    <xf numFmtId="1" fontId="10" fillId="0" borderId="21" xfId="1" applyNumberFormat="1" applyFont="1" applyBorder="1" applyAlignment="1">
      <alignment horizontal="center"/>
    </xf>
    <xf numFmtId="0" fontId="10" fillId="5" borderId="0" xfId="1" applyFont="1" applyFill="1"/>
    <xf numFmtId="0" fontId="11" fillId="0" borderId="0" xfId="0" applyFont="1"/>
    <xf numFmtId="0" fontId="10" fillId="6" borderId="22" xfId="1" applyFont="1" applyFill="1" applyBorder="1" applyAlignment="1">
      <alignment horizontal="center" wrapText="1"/>
    </xf>
    <xf numFmtId="0" fontId="10" fillId="6" borderId="23" xfId="1" applyFont="1" applyFill="1" applyBorder="1" applyAlignment="1">
      <alignment horizontal="center" wrapText="1"/>
    </xf>
    <xf numFmtId="3" fontId="10" fillId="6" borderId="24" xfId="1" applyNumberFormat="1" applyFont="1" applyFill="1" applyBorder="1" applyAlignment="1">
      <alignment horizontal="center"/>
    </xf>
    <xf numFmtId="3" fontId="10" fillId="6" borderId="2" xfId="1" applyNumberFormat="1" applyFont="1" applyFill="1" applyBorder="1" applyAlignment="1">
      <alignment horizontal="center"/>
    </xf>
    <xf numFmtId="1" fontId="10" fillId="6" borderId="24" xfId="1" applyNumberFormat="1" applyFont="1" applyFill="1" applyBorder="1" applyAlignment="1">
      <alignment horizontal="center"/>
    </xf>
    <xf numFmtId="3" fontId="10" fillId="6" borderId="3" xfId="1" applyNumberFormat="1" applyFont="1" applyFill="1" applyBorder="1" applyAlignment="1">
      <alignment horizontal="center"/>
    </xf>
    <xf numFmtId="3" fontId="10" fillId="2" borderId="15" xfId="1" applyNumberFormat="1" applyFont="1" applyFill="1" applyBorder="1" applyAlignment="1">
      <alignment horizontal="center"/>
    </xf>
    <xf numFmtId="0" fontId="10" fillId="6" borderId="6" xfId="1" applyFont="1" applyFill="1" applyBorder="1" applyAlignment="1">
      <alignment horizontal="center" wrapText="1"/>
    </xf>
    <xf numFmtId="0" fontId="10" fillId="6" borderId="15" xfId="1" applyFont="1" applyFill="1" applyBorder="1" applyAlignment="1">
      <alignment horizontal="center" wrapText="1"/>
    </xf>
    <xf numFmtId="3" fontId="10" fillId="6" borderId="25" xfId="1" applyNumberFormat="1" applyFont="1" applyFill="1" applyBorder="1" applyAlignment="1">
      <alignment horizontal="center"/>
    </xf>
    <xf numFmtId="1" fontId="10" fillId="6" borderId="25" xfId="1" applyNumberFormat="1" applyFont="1" applyFill="1" applyBorder="1" applyAlignment="1">
      <alignment horizontal="center"/>
    </xf>
    <xf numFmtId="0" fontId="10" fillId="6" borderId="26" xfId="1" applyFont="1" applyFill="1" applyBorder="1" applyAlignment="1">
      <alignment horizontal="center" wrapText="1"/>
    </xf>
    <xf numFmtId="0" fontId="10" fillId="6" borderId="20" xfId="1" applyFont="1" applyFill="1" applyBorder="1" applyAlignment="1">
      <alignment horizontal="center" wrapText="1"/>
    </xf>
    <xf numFmtId="3" fontId="10" fillId="6" borderId="21" xfId="1" applyNumberFormat="1" applyFont="1" applyFill="1" applyBorder="1" applyAlignment="1">
      <alignment horizontal="center"/>
    </xf>
    <xf numFmtId="1" fontId="10" fillId="6" borderId="21" xfId="1" applyNumberFormat="1" applyFont="1" applyFill="1" applyBorder="1" applyAlignment="1">
      <alignment horizontal="center"/>
    </xf>
    <xf numFmtId="3" fontId="10" fillId="6" borderId="27" xfId="1" applyNumberFormat="1" applyFont="1" applyFill="1" applyBorder="1" applyAlignment="1">
      <alignment horizontal="center"/>
    </xf>
    <xf numFmtId="3" fontId="10" fillId="0" borderId="0" xfId="1" applyNumberFormat="1" applyFont="1"/>
    <xf numFmtId="0" fontId="10" fillId="0" borderId="9" xfId="1" applyFont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4" fontId="10" fillId="0" borderId="0" xfId="1" applyNumberFormat="1" applyFont="1"/>
    <xf numFmtId="0" fontId="3" fillId="4" borderId="9" xfId="1" applyFont="1" applyFill="1" applyBorder="1" applyAlignment="1">
      <alignment horizontal="center"/>
    </xf>
    <xf numFmtId="0" fontId="11" fillId="0" borderId="9" xfId="0" applyFont="1" applyBorder="1" applyAlignment="1">
      <alignment horizontal="center"/>
    </xf>
    <xf numFmtId="3" fontId="3" fillId="4" borderId="9" xfId="1" applyNumberFormat="1" applyFont="1" applyFill="1" applyBorder="1" applyAlignment="1">
      <alignment horizontal="center"/>
    </xf>
    <xf numFmtId="3" fontId="3" fillId="2" borderId="9" xfId="1" applyNumberFormat="1" applyFont="1" applyFill="1" applyBorder="1" applyAlignment="1">
      <alignment horizontal="center"/>
    </xf>
    <xf numFmtId="0" fontId="2" fillId="5" borderId="0" xfId="1" applyFont="1" applyFill="1"/>
    <xf numFmtId="2" fontId="2" fillId="0" borderId="0" xfId="1" applyNumberFormat="1" applyFont="1"/>
    <xf numFmtId="0" fontId="3" fillId="7" borderId="28" xfId="1" applyFont="1" applyFill="1" applyBorder="1" applyAlignment="1">
      <alignment horizontal="center"/>
    </xf>
    <xf numFmtId="0" fontId="3" fillId="7" borderId="29" xfId="1" applyFont="1" applyFill="1" applyBorder="1" applyAlignment="1">
      <alignment horizontal="center"/>
    </xf>
    <xf numFmtId="3" fontId="3" fillId="7" borderId="29" xfId="1" applyNumberFormat="1" applyFont="1" applyFill="1" applyBorder="1" applyAlignment="1">
      <alignment horizontal="center"/>
    </xf>
    <xf numFmtId="3" fontId="3" fillId="7" borderId="5" xfId="1" applyNumberFormat="1" applyFont="1" applyFill="1" applyBorder="1" applyAlignment="1">
      <alignment horizontal="center"/>
    </xf>
    <xf numFmtId="0" fontId="1" fillId="7" borderId="0" xfId="1" applyFill="1"/>
    <xf numFmtId="2" fontId="1" fillId="7" borderId="0" xfId="1" applyNumberFormat="1" applyFill="1"/>
    <xf numFmtId="0" fontId="0" fillId="7" borderId="0" xfId="0" applyFill="1"/>
    <xf numFmtId="0" fontId="3" fillId="0" borderId="28" xfId="1" applyFont="1" applyBorder="1" applyAlignment="1">
      <alignment horizontal="center"/>
    </xf>
    <xf numFmtId="0" fontId="3" fillId="0" borderId="29" xfId="1" applyFont="1" applyBorder="1" applyAlignment="1">
      <alignment horizontal="center"/>
    </xf>
    <xf numFmtId="0" fontId="3" fillId="0" borderId="30" xfId="1" applyFont="1" applyBorder="1" applyAlignment="1">
      <alignment horizontal="center"/>
    </xf>
    <xf numFmtId="3" fontId="3" fillId="2" borderId="31" xfId="1" applyNumberFormat="1" applyFont="1" applyFill="1" applyBorder="1" applyAlignment="1">
      <alignment horizontal="center"/>
    </xf>
    <xf numFmtId="0" fontId="10" fillId="0" borderId="22" xfId="1" applyFont="1" applyBorder="1" applyAlignment="1">
      <alignment horizontal="left" wrapText="1"/>
    </xf>
    <xf numFmtId="0" fontId="10" fillId="0" borderId="23" xfId="1" applyFont="1" applyBorder="1" applyAlignment="1">
      <alignment horizontal="left" wrapText="1"/>
    </xf>
    <xf numFmtId="3" fontId="10" fillId="0" borderId="24" xfId="1" applyNumberFormat="1" applyFont="1" applyBorder="1" applyAlignment="1">
      <alignment horizontal="center"/>
    </xf>
    <xf numFmtId="3" fontId="10" fillId="0" borderId="32" xfId="1" applyNumberFormat="1" applyFont="1" applyBorder="1" applyAlignment="1">
      <alignment horizontal="center"/>
    </xf>
    <xf numFmtId="0" fontId="10" fillId="0" borderId="6" xfId="1" applyFont="1" applyBorder="1" applyAlignment="1">
      <alignment horizontal="left" wrapText="1"/>
    </xf>
    <xf numFmtId="0" fontId="10" fillId="0" borderId="15" xfId="1" applyFont="1" applyBorder="1" applyAlignment="1">
      <alignment horizontal="left" wrapText="1"/>
    </xf>
    <xf numFmtId="3" fontId="10" fillId="2" borderId="32" xfId="1" applyNumberFormat="1" applyFont="1" applyFill="1" applyBorder="1" applyAlignment="1">
      <alignment horizontal="center"/>
    </xf>
    <xf numFmtId="0" fontId="6" fillId="0" borderId="33" xfId="1" applyFont="1" applyBorder="1" applyAlignment="1">
      <alignment horizontal="left"/>
    </xf>
    <xf numFmtId="0" fontId="6" fillId="0" borderId="34" xfId="1" applyFont="1" applyBorder="1" applyAlignment="1">
      <alignment horizontal="left"/>
    </xf>
    <xf numFmtId="3" fontId="6" fillId="0" borderId="34" xfId="1" applyNumberFormat="1" applyFont="1" applyBorder="1" applyAlignment="1">
      <alignment horizontal="center"/>
    </xf>
    <xf numFmtId="3" fontId="10" fillId="0" borderId="34" xfId="1" applyNumberFormat="1" applyFont="1" applyBorder="1" applyAlignment="1">
      <alignment horizontal="center"/>
    </xf>
    <xf numFmtId="3" fontId="6" fillId="0" borderId="35" xfId="1" applyNumberFormat="1" applyFont="1" applyBorder="1" applyAlignment="1">
      <alignment horizontal="center"/>
    </xf>
    <xf numFmtId="0" fontId="3" fillId="4" borderId="36" xfId="1" applyFont="1" applyFill="1" applyBorder="1" applyAlignment="1">
      <alignment horizontal="center"/>
    </xf>
    <xf numFmtId="0" fontId="3" fillId="4" borderId="25" xfId="1" applyFont="1" applyFill="1" applyBorder="1" applyAlignment="1">
      <alignment horizontal="center"/>
    </xf>
    <xf numFmtId="3" fontId="3" fillId="4" borderId="25" xfId="1" applyNumberFormat="1" applyFont="1" applyFill="1" applyBorder="1" applyAlignment="1">
      <alignment horizontal="center"/>
    </xf>
    <xf numFmtId="0" fontId="3" fillId="4" borderId="37" xfId="1" applyFont="1" applyFill="1" applyBorder="1" applyAlignment="1">
      <alignment horizontal="center"/>
    </xf>
    <xf numFmtId="3" fontId="3" fillId="4" borderId="37" xfId="1" applyNumberFormat="1" applyFont="1" applyFill="1" applyBorder="1" applyAlignment="1">
      <alignment horizontal="center"/>
    </xf>
    <xf numFmtId="3" fontId="3" fillId="4" borderId="18" xfId="1" applyNumberFormat="1" applyFont="1" applyFill="1" applyBorder="1" applyAlignment="1">
      <alignment horizontal="center"/>
    </xf>
    <xf numFmtId="0" fontId="10" fillId="7" borderId="12" xfId="1" applyFont="1" applyFill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3" fontId="10" fillId="7" borderId="12" xfId="1" applyNumberFormat="1" applyFont="1" applyFill="1" applyBorder="1" applyAlignment="1">
      <alignment horizontal="center"/>
    </xf>
    <xf numFmtId="3" fontId="6" fillId="2" borderId="35" xfId="1" applyNumberFormat="1" applyFont="1" applyFill="1" applyBorder="1" applyAlignment="1">
      <alignment horizontal="center"/>
    </xf>
    <xf numFmtId="0" fontId="12" fillId="0" borderId="0" xfId="0" applyFont="1"/>
    <xf numFmtId="0" fontId="10" fillId="7" borderId="9" xfId="1" applyFont="1" applyFill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3" fontId="10" fillId="7" borderId="9" xfId="1" applyNumberFormat="1" applyFont="1" applyFill="1" applyBorder="1" applyAlignment="1">
      <alignment horizontal="center"/>
    </xf>
    <xf numFmtId="3" fontId="3" fillId="2" borderId="38" xfId="1" applyNumberFormat="1" applyFont="1" applyFill="1" applyBorder="1" applyAlignment="1">
      <alignment horizontal="center"/>
    </xf>
    <xf numFmtId="0" fontId="3" fillId="4" borderId="39" xfId="1" applyFont="1" applyFill="1" applyBorder="1" applyAlignment="1">
      <alignment horizontal="left"/>
    </xf>
    <xf numFmtId="0" fontId="3" fillId="4" borderId="40" xfId="1" applyFont="1" applyFill="1" applyBorder="1" applyAlignment="1">
      <alignment horizontal="left"/>
    </xf>
    <xf numFmtId="3" fontId="3" fillId="4" borderId="39" xfId="1" applyNumberFormat="1" applyFont="1" applyFill="1" applyBorder="1" applyAlignment="1">
      <alignment horizontal="center"/>
    </xf>
    <xf numFmtId="0" fontId="6" fillId="0" borderId="4" xfId="1" applyFont="1" applyBorder="1" applyAlignment="1">
      <alignment horizontal="left"/>
    </xf>
    <xf numFmtId="0" fontId="6" fillId="0" borderId="5" xfId="1" applyFont="1" applyBorder="1" applyAlignment="1">
      <alignment horizontal="left"/>
    </xf>
    <xf numFmtId="0" fontId="6" fillId="0" borderId="5" xfId="1" applyFont="1" applyBorder="1" applyAlignment="1"/>
    <xf numFmtId="0" fontId="6" fillId="0" borderId="31" xfId="1" applyFont="1" applyBorder="1" applyAlignment="1"/>
    <xf numFmtId="0" fontId="11" fillId="2" borderId="0" xfId="0" applyFont="1" applyFill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tabSelected="1" workbookViewId="0">
      <selection activeCell="A46" sqref="A46:XFD76"/>
    </sheetView>
  </sheetViews>
  <sheetFormatPr defaultColWidth="9.109375" defaultRowHeight="14.4" x14ac:dyDescent="0.3"/>
  <cols>
    <col min="3" max="3" width="16.5546875" customWidth="1"/>
    <col min="4" max="4" width="14.88671875" customWidth="1"/>
    <col min="5" max="5" width="15.88671875" customWidth="1"/>
    <col min="6" max="6" width="15" customWidth="1"/>
    <col min="7" max="8" width="15.44140625" customWidth="1"/>
    <col min="9" max="9" width="19.109375" customWidth="1"/>
    <col min="10" max="11" width="19.109375" style="145" hidden="1" customWidth="1"/>
    <col min="12" max="12" width="0" hidden="1" customWidth="1"/>
    <col min="13" max="13" width="9.5546875" hidden="1" customWidth="1"/>
    <col min="14" max="14" width="10.109375" hidden="1" customWidth="1"/>
  </cols>
  <sheetData>
    <row r="1" spans="1:14" x14ac:dyDescent="0.3">
      <c r="A1" s="1"/>
      <c r="B1" s="1"/>
      <c r="C1" s="1"/>
      <c r="D1" s="1"/>
      <c r="E1" s="1"/>
      <c r="F1" s="2"/>
      <c r="G1" s="2"/>
      <c r="H1" s="2"/>
      <c r="I1" s="3" t="s">
        <v>0</v>
      </c>
      <c r="J1" s="4"/>
      <c r="K1" s="4"/>
      <c r="L1" s="1"/>
      <c r="M1" s="1"/>
      <c r="N1" s="1"/>
    </row>
    <row r="2" spans="1:14" x14ac:dyDescent="0.3">
      <c r="A2" s="1"/>
      <c r="B2" s="1"/>
      <c r="C2" s="1"/>
      <c r="D2" s="1"/>
      <c r="E2" s="1"/>
      <c r="F2" s="2"/>
      <c r="G2" s="2"/>
      <c r="H2" s="2"/>
      <c r="I2" s="3" t="s">
        <v>1</v>
      </c>
      <c r="J2" s="4"/>
      <c r="K2" s="4"/>
      <c r="L2" s="1"/>
      <c r="M2" s="1"/>
      <c r="N2" s="1"/>
    </row>
    <row r="3" spans="1:14" x14ac:dyDescent="0.3">
      <c r="A3" s="5" t="s">
        <v>2</v>
      </c>
      <c r="B3" s="5"/>
      <c r="C3" s="5"/>
      <c r="D3" s="5"/>
      <c r="E3" s="5"/>
      <c r="F3" s="5"/>
      <c r="G3" s="5"/>
      <c r="H3" s="5"/>
      <c r="I3" s="5"/>
      <c r="J3" s="6"/>
      <c r="K3" s="6"/>
      <c r="L3" s="1"/>
      <c r="M3" s="1"/>
      <c r="N3" s="1"/>
    </row>
    <row r="4" spans="1:14" ht="15" thickBot="1" x14ac:dyDescent="0.35">
      <c r="A4" s="5" t="s">
        <v>3</v>
      </c>
      <c r="B4" s="5"/>
      <c r="C4" s="5"/>
      <c r="D4" s="5"/>
      <c r="E4" s="5"/>
      <c r="F4" s="5"/>
      <c r="G4" s="5"/>
      <c r="H4" s="5"/>
      <c r="I4" s="5"/>
      <c r="J4" s="6"/>
      <c r="K4" s="6"/>
      <c r="L4" s="1"/>
      <c r="M4" s="1"/>
      <c r="N4" s="1"/>
    </row>
    <row r="5" spans="1:14" ht="48.6" thickBot="1" x14ac:dyDescent="0.35">
      <c r="A5" s="7" t="s">
        <v>4</v>
      </c>
      <c r="B5" s="8"/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10" t="s">
        <v>11</v>
      </c>
      <c r="J5" s="11" t="s">
        <v>12</v>
      </c>
      <c r="K5" s="11" t="s">
        <v>13</v>
      </c>
      <c r="L5" s="12"/>
      <c r="M5" s="1"/>
      <c r="N5" s="1"/>
    </row>
    <row r="6" spans="1:14" x14ac:dyDescent="0.3">
      <c r="A6" s="13">
        <v>1</v>
      </c>
      <c r="B6" s="14"/>
      <c r="C6" s="15">
        <v>2</v>
      </c>
      <c r="D6" s="16">
        <v>3</v>
      </c>
      <c r="E6" s="16">
        <v>4</v>
      </c>
      <c r="F6" s="16">
        <v>5</v>
      </c>
      <c r="G6" s="16">
        <v>6</v>
      </c>
      <c r="H6" s="16">
        <v>7</v>
      </c>
      <c r="I6" s="17">
        <v>8</v>
      </c>
      <c r="J6" s="18">
        <v>8</v>
      </c>
      <c r="K6" s="18">
        <v>8</v>
      </c>
      <c r="L6" s="12"/>
      <c r="M6" s="1"/>
      <c r="N6" s="1"/>
    </row>
    <row r="7" spans="1:14" x14ac:dyDescent="0.3">
      <c r="A7" s="19" t="s">
        <v>14</v>
      </c>
      <c r="B7" s="20"/>
      <c r="C7" s="20"/>
      <c r="D7" s="20"/>
      <c r="E7" s="20"/>
      <c r="F7" s="20"/>
      <c r="G7" s="20"/>
      <c r="H7" s="20"/>
      <c r="I7" s="21"/>
      <c r="J7" s="22"/>
      <c r="K7" s="22"/>
      <c r="L7" s="12"/>
      <c r="M7" s="1"/>
      <c r="N7" s="1"/>
    </row>
    <row r="8" spans="1:14" x14ac:dyDescent="0.3">
      <c r="A8" s="23" t="s">
        <v>15</v>
      </c>
      <c r="B8" s="24"/>
      <c r="C8" s="25">
        <v>2624.1599999999162</v>
      </c>
      <c r="D8" s="26">
        <v>92299.589999999502</v>
      </c>
      <c r="E8" s="25">
        <v>645069.13</v>
      </c>
      <c r="F8" s="27">
        <v>645069.07999999996</v>
      </c>
      <c r="G8" s="25">
        <v>646944.77</v>
      </c>
      <c r="H8" s="25">
        <f>C8+E8-F8</f>
        <v>2624.2099999999627</v>
      </c>
      <c r="I8" s="26">
        <f>D8+E8-G8</f>
        <v>90423.949999999488</v>
      </c>
      <c r="J8" s="28">
        <v>354650</v>
      </c>
      <c r="K8" s="28">
        <f>F8-J8</f>
        <v>290419.07999999996</v>
      </c>
      <c r="L8" s="29"/>
      <c r="M8" s="29"/>
      <c r="N8" s="29"/>
    </row>
    <row r="9" spans="1:14" x14ac:dyDescent="0.3">
      <c r="A9" s="31"/>
      <c r="B9" s="32"/>
      <c r="C9" s="25"/>
      <c r="D9" s="33"/>
      <c r="E9" s="25"/>
      <c r="F9" s="27"/>
      <c r="G9" s="25"/>
      <c r="H9" s="25"/>
      <c r="I9" s="33"/>
      <c r="J9" s="34"/>
      <c r="K9" s="34"/>
      <c r="L9" s="29"/>
      <c r="M9" s="29"/>
      <c r="N9" s="29"/>
    </row>
    <row r="10" spans="1:14" x14ac:dyDescent="0.3">
      <c r="A10" s="31" t="s">
        <v>16</v>
      </c>
      <c r="B10" s="32"/>
      <c r="C10" s="35">
        <v>1020305.0699999998</v>
      </c>
      <c r="D10" s="26">
        <v>95311.230000000214</v>
      </c>
      <c r="E10" s="35">
        <f>SUM(E11:E12)</f>
        <v>744816.4</v>
      </c>
      <c r="F10" s="36">
        <v>546207</v>
      </c>
      <c r="G10" s="25">
        <f>SUM(G11:G12)</f>
        <v>741296.61</v>
      </c>
      <c r="H10" s="25">
        <f>C10+E10-F10</f>
        <v>1218914.4699999997</v>
      </c>
      <c r="I10" s="26">
        <f>D10+E10-G10</f>
        <v>98831.020000000251</v>
      </c>
      <c r="J10" s="37">
        <v>125923.99</v>
      </c>
      <c r="K10" s="28">
        <f>F10-J10</f>
        <v>420283.01</v>
      </c>
      <c r="L10" s="38"/>
      <c r="M10" s="38"/>
      <c r="N10" s="38"/>
    </row>
    <row r="11" spans="1:14" hidden="1" x14ac:dyDescent="0.3">
      <c r="A11" s="39" t="s">
        <v>17</v>
      </c>
      <c r="B11" s="40"/>
      <c r="C11" s="41">
        <v>1020305.0699999998</v>
      </c>
      <c r="D11" s="42">
        <v>95311.230000000214</v>
      </c>
      <c r="E11" s="41">
        <v>743816.4</v>
      </c>
      <c r="F11" s="43"/>
      <c r="G11" s="44">
        <v>740296.61</v>
      </c>
      <c r="H11" s="44">
        <f>C11+E11-F11</f>
        <v>1764121.4699999997</v>
      </c>
      <c r="I11" s="42">
        <f>D11+E11-G11</f>
        <v>98831.020000000251</v>
      </c>
      <c r="J11" s="37"/>
      <c r="K11" s="45"/>
      <c r="L11" s="38"/>
      <c r="M11" s="38"/>
      <c r="N11" s="38"/>
    </row>
    <row r="12" spans="1:14" x14ac:dyDescent="0.3">
      <c r="A12" s="31" t="s">
        <v>18</v>
      </c>
      <c r="B12" s="46"/>
      <c r="C12" s="47"/>
      <c r="D12" s="26"/>
      <c r="E12" s="35">
        <v>1000</v>
      </c>
      <c r="F12" s="36"/>
      <c r="G12" s="25">
        <v>1000</v>
      </c>
      <c r="H12" s="25"/>
      <c r="I12" s="26"/>
      <c r="J12" s="37"/>
      <c r="K12" s="45"/>
      <c r="L12" s="38"/>
      <c r="M12" s="38"/>
      <c r="N12" s="38"/>
    </row>
    <row r="13" spans="1:14" x14ac:dyDescent="0.3">
      <c r="A13" s="48"/>
      <c r="B13" s="49"/>
      <c r="C13" s="50"/>
      <c r="D13" s="51"/>
      <c r="E13" s="50"/>
      <c r="F13" s="52"/>
      <c r="G13" s="50"/>
      <c r="H13" s="50"/>
      <c r="I13" s="51"/>
      <c r="J13" s="53"/>
      <c r="K13" s="53"/>
      <c r="L13" s="1"/>
      <c r="M13" s="1"/>
      <c r="N13" s="1"/>
    </row>
    <row r="14" spans="1:14" x14ac:dyDescent="0.3">
      <c r="A14" s="54" t="s">
        <v>19</v>
      </c>
      <c r="B14" s="55"/>
      <c r="C14" s="56">
        <v>-709.34000000014203</v>
      </c>
      <c r="D14" s="57">
        <v>18976.879999999903</v>
      </c>
      <c r="E14" s="56">
        <v>132465.96</v>
      </c>
      <c r="F14" s="58">
        <v>132465.96</v>
      </c>
      <c r="G14" s="59">
        <v>132932.16</v>
      </c>
      <c r="H14" s="59">
        <f>C14+E14-F14</f>
        <v>-709.34000000014203</v>
      </c>
      <c r="I14" s="57">
        <f>D14+E14-G14</f>
        <v>18510.679999999906</v>
      </c>
      <c r="J14" s="37">
        <v>31271</v>
      </c>
      <c r="K14" s="28">
        <f>F14-J14</f>
        <v>101194.95999999999</v>
      </c>
      <c r="L14" s="1"/>
      <c r="M14" s="1" t="s">
        <v>20</v>
      </c>
      <c r="N14" s="1"/>
    </row>
    <row r="15" spans="1:14" x14ac:dyDescent="0.3">
      <c r="A15" s="60"/>
      <c r="B15" s="61"/>
      <c r="C15" s="35"/>
      <c r="D15" s="26"/>
      <c r="E15" s="35"/>
      <c r="F15" s="36"/>
      <c r="G15" s="25"/>
      <c r="H15" s="25"/>
      <c r="I15" s="26"/>
      <c r="J15" s="37"/>
      <c r="K15" s="37"/>
      <c r="L15" s="1"/>
      <c r="M15" s="1"/>
      <c r="N15" s="1"/>
    </row>
    <row r="16" spans="1:14" x14ac:dyDescent="0.3">
      <c r="A16" s="60" t="s">
        <v>21</v>
      </c>
      <c r="B16" s="61"/>
      <c r="C16" s="35">
        <v>-278.90000000004147</v>
      </c>
      <c r="D16" s="26">
        <v>1395.940000000006</v>
      </c>
      <c r="E16" s="35">
        <v>0</v>
      </c>
      <c r="F16" s="36">
        <v>0</v>
      </c>
      <c r="G16" s="25">
        <v>1046.6300000000001</v>
      </c>
      <c r="H16" s="25">
        <f>C16+E16-F16</f>
        <v>-278.90000000004147</v>
      </c>
      <c r="I16" s="26">
        <f>D16+E16-G16</f>
        <v>349.31000000000586</v>
      </c>
      <c r="J16" s="37">
        <v>13954.95</v>
      </c>
      <c r="K16" s="28">
        <f>F16-J16</f>
        <v>-13954.95</v>
      </c>
      <c r="L16" s="1"/>
      <c r="M16" s="1"/>
      <c r="N16" s="1"/>
    </row>
    <row r="17" spans="1:14" x14ac:dyDescent="0.3">
      <c r="A17" s="60"/>
      <c r="B17" s="61"/>
      <c r="C17" s="35"/>
      <c r="D17" s="26"/>
      <c r="E17" s="35"/>
      <c r="F17" s="36"/>
      <c r="G17" s="25"/>
      <c r="H17" s="25"/>
      <c r="I17" s="26"/>
      <c r="J17" s="37"/>
      <c r="K17" s="37"/>
      <c r="L17" s="1"/>
      <c r="M17" s="1"/>
      <c r="N17" s="1"/>
    </row>
    <row r="18" spans="1:14" x14ac:dyDescent="0.3">
      <c r="A18" s="60" t="s">
        <v>22</v>
      </c>
      <c r="B18" s="61"/>
      <c r="C18" s="35">
        <v>-101.80000000004293</v>
      </c>
      <c r="D18" s="26">
        <v>1048.4099999999926</v>
      </c>
      <c r="E18" s="35">
        <v>0</v>
      </c>
      <c r="F18" s="36">
        <v>0</v>
      </c>
      <c r="G18" s="25">
        <v>784.98</v>
      </c>
      <c r="H18" s="25">
        <f>C18+E18-F18</f>
        <v>-101.80000000004293</v>
      </c>
      <c r="I18" s="26">
        <f>D18+E18-G18</f>
        <v>263.42999999999256</v>
      </c>
      <c r="J18" s="37">
        <v>16092.85</v>
      </c>
      <c r="K18" s="28">
        <f>F18-J18</f>
        <v>-16092.85</v>
      </c>
      <c r="L18" s="1"/>
      <c r="M18" s="1"/>
      <c r="N18" s="1"/>
    </row>
    <row r="19" spans="1:14" x14ac:dyDescent="0.3">
      <c r="A19" s="60"/>
      <c r="B19" s="61"/>
      <c r="C19" s="35"/>
      <c r="D19" s="26"/>
      <c r="E19" s="35"/>
      <c r="F19" s="36"/>
      <c r="G19" s="25"/>
      <c r="H19" s="25"/>
      <c r="I19" s="26"/>
      <c r="J19" s="37"/>
      <c r="K19" s="37"/>
      <c r="L19" s="1"/>
      <c r="M19" s="1"/>
      <c r="N19" s="1"/>
    </row>
    <row r="20" spans="1:14" x14ac:dyDescent="0.3">
      <c r="A20" s="60" t="s">
        <v>23</v>
      </c>
      <c r="B20" s="61"/>
      <c r="C20" s="35">
        <v>-1870.0900000000402</v>
      </c>
      <c r="D20" s="26">
        <v>7976.3700000000026</v>
      </c>
      <c r="E20" s="35">
        <v>49441.15</v>
      </c>
      <c r="F20" s="36">
        <v>49441.15</v>
      </c>
      <c r="G20" s="25">
        <v>51217.32</v>
      </c>
      <c r="H20" s="25">
        <f>C20+E20-F20</f>
        <v>-1870.0900000000402</v>
      </c>
      <c r="I20" s="26">
        <f>D20+E20-G20</f>
        <v>6200.2000000000044</v>
      </c>
      <c r="J20" s="37">
        <v>45011.79</v>
      </c>
      <c r="K20" s="28">
        <f>F20-J20</f>
        <v>4429.3600000000006</v>
      </c>
      <c r="L20" s="1"/>
      <c r="M20" s="1"/>
      <c r="N20" s="1"/>
    </row>
    <row r="21" spans="1:14" x14ac:dyDescent="0.3">
      <c r="A21" s="60"/>
      <c r="B21" s="61"/>
      <c r="C21" s="35"/>
      <c r="D21" s="26"/>
      <c r="E21" s="35"/>
      <c r="F21" s="36"/>
      <c r="G21" s="25"/>
      <c r="H21" s="25"/>
      <c r="I21" s="26"/>
      <c r="J21" s="37"/>
      <c r="K21" s="37"/>
      <c r="L21" s="1"/>
      <c r="M21" s="1"/>
      <c r="N21" s="1"/>
    </row>
    <row r="22" spans="1:14" x14ac:dyDescent="0.3">
      <c r="A22" s="60" t="s">
        <v>24</v>
      </c>
      <c r="B22" s="62"/>
      <c r="C22" s="35">
        <v>0</v>
      </c>
      <c r="D22" s="35">
        <v>0</v>
      </c>
      <c r="E22" s="35"/>
      <c r="F22" s="35"/>
      <c r="G22" s="35"/>
      <c r="H22" s="35">
        <f>C22+E22-F22</f>
        <v>0</v>
      </c>
      <c r="I22" s="26">
        <f>D22+E22-G22</f>
        <v>0</v>
      </c>
      <c r="J22" s="37">
        <v>150944.68</v>
      </c>
      <c r="K22" s="28">
        <f>F22-J22</f>
        <v>-150944.68</v>
      </c>
    </row>
    <row r="23" spans="1:14" ht="15" thickBot="1" x14ac:dyDescent="0.35">
      <c r="A23" s="60"/>
      <c r="B23" s="61"/>
      <c r="C23" s="35"/>
      <c r="D23" s="26"/>
      <c r="E23" s="36"/>
      <c r="F23" s="36"/>
      <c r="G23" s="25"/>
      <c r="H23" s="25"/>
      <c r="I23" s="26"/>
      <c r="J23" s="37"/>
      <c r="K23" s="37"/>
      <c r="L23" s="1"/>
      <c r="M23" s="1"/>
      <c r="N23" s="1"/>
    </row>
    <row r="24" spans="1:14" ht="15" thickBot="1" x14ac:dyDescent="0.35">
      <c r="A24" s="63" t="s">
        <v>25</v>
      </c>
      <c r="B24" s="64"/>
      <c r="C24" s="65">
        <f>C8+C10+C14+C16+C18+C20+C23+C22</f>
        <v>1019969.0999999995</v>
      </c>
      <c r="D24" s="65">
        <f t="shared" ref="D24:I24" si="0">D8+D10+D14+D16+D18+D20+D23+D22</f>
        <v>217008.41999999961</v>
      </c>
      <c r="E24" s="65">
        <f>E8+E10+E14+E16+E18+E20+E22</f>
        <v>1571792.64</v>
      </c>
      <c r="F24" s="65">
        <f t="shared" si="0"/>
        <v>1373183.19</v>
      </c>
      <c r="G24" s="65">
        <f t="shared" si="0"/>
        <v>1574222.4699999997</v>
      </c>
      <c r="H24" s="65">
        <f t="shared" si="0"/>
        <v>1218578.5499999993</v>
      </c>
      <c r="I24" s="65">
        <f t="shared" si="0"/>
        <v>214578.58999999965</v>
      </c>
      <c r="J24" s="66">
        <f>J8+J10+J14+J16+J18+J20+J22</f>
        <v>737849.26</v>
      </c>
      <c r="K24" s="66">
        <f>K8+K10+K14+K16+K18+K20+K22</f>
        <v>635333.92999999993</v>
      </c>
      <c r="L24" s="1"/>
      <c r="M24" s="1"/>
      <c r="N24" s="1"/>
    </row>
    <row r="25" spans="1:14" s="73" customFormat="1" ht="29.25" customHeight="1" x14ac:dyDescent="0.3">
      <c r="A25" s="67" t="s">
        <v>26</v>
      </c>
      <c r="B25" s="68"/>
      <c r="C25" s="69">
        <v>462574.69000000018</v>
      </c>
      <c r="D25" s="69">
        <v>58307.050000000047</v>
      </c>
      <c r="E25" s="70">
        <f>SUM(E26:E28)</f>
        <v>556728.13</v>
      </c>
      <c r="F25" s="71"/>
      <c r="G25" s="69">
        <f>SUM(G26:G28)</f>
        <v>550086.14</v>
      </c>
      <c r="H25" s="69">
        <f>C25+E25-F25</f>
        <v>1019302.8200000002</v>
      </c>
      <c r="I25" s="69">
        <f>D25+E25-G25</f>
        <v>64949.040000000037</v>
      </c>
      <c r="J25" s="28">
        <f>E25+F25-H25</f>
        <v>-462574.69000000018</v>
      </c>
      <c r="K25" s="28"/>
      <c r="L25" s="72"/>
      <c r="M25" s="38" t="s">
        <v>27</v>
      </c>
      <c r="N25" s="38"/>
    </row>
    <row r="26" spans="1:14" s="73" customFormat="1" ht="29.25" hidden="1" customHeight="1" thickBot="1" x14ac:dyDescent="0.3">
      <c r="A26" s="74" t="s">
        <v>28</v>
      </c>
      <c r="B26" s="75"/>
      <c r="C26" s="76">
        <v>1299205.3900000001</v>
      </c>
      <c r="D26" s="77">
        <v>58307.050000000047</v>
      </c>
      <c r="E26" s="78">
        <v>528512.4</v>
      </c>
      <c r="F26" s="78"/>
      <c r="G26" s="76">
        <v>521870.41</v>
      </c>
      <c r="H26" s="77">
        <f>C26+E26-F26</f>
        <v>1827717.79</v>
      </c>
      <c r="I26" s="79">
        <f t="shared" ref="I26:I28" si="1">D26+E26-G26</f>
        <v>64949.040000000095</v>
      </c>
      <c r="J26" s="80"/>
      <c r="K26" s="28"/>
      <c r="L26" s="72"/>
      <c r="M26" s="38"/>
      <c r="N26" s="38">
        <v>130000</v>
      </c>
    </row>
    <row r="27" spans="1:14" s="73" customFormat="1" ht="29.25" hidden="1" customHeight="1" x14ac:dyDescent="0.3">
      <c r="A27" s="81" t="s">
        <v>29</v>
      </c>
      <c r="B27" s="82"/>
      <c r="C27" s="83"/>
      <c r="D27" s="83"/>
      <c r="E27" s="84">
        <f>2777.28+2.29</f>
        <v>2779.57</v>
      </c>
      <c r="F27" s="84"/>
      <c r="G27" s="83">
        <f>2777.28+2.29</f>
        <v>2779.57</v>
      </c>
      <c r="H27" s="77">
        <f>C27+E27-F27</f>
        <v>2779.57</v>
      </c>
      <c r="I27" s="79">
        <f t="shared" si="1"/>
        <v>0</v>
      </c>
      <c r="J27" s="80"/>
      <c r="K27" s="28"/>
      <c r="L27" s="72"/>
      <c r="M27" s="38"/>
      <c r="N27" s="38"/>
    </row>
    <row r="28" spans="1:14" s="73" customFormat="1" ht="29.25" hidden="1" customHeight="1" thickBot="1" x14ac:dyDescent="0.3">
      <c r="A28" s="85" t="s">
        <v>30</v>
      </c>
      <c r="B28" s="86"/>
      <c r="C28" s="87">
        <v>62484.479999999996</v>
      </c>
      <c r="D28" s="87">
        <v>0</v>
      </c>
      <c r="E28" s="88">
        <f>25436.16</f>
        <v>25436.16</v>
      </c>
      <c r="F28" s="88"/>
      <c r="G28" s="88">
        <v>25436.16</v>
      </c>
      <c r="H28" s="87">
        <f t="shared" ref="H28" si="2">C28+E28-F28</f>
        <v>87920.639999999999</v>
      </c>
      <c r="I28" s="89">
        <f t="shared" si="1"/>
        <v>0</v>
      </c>
      <c r="J28" s="80"/>
      <c r="K28" s="28"/>
      <c r="L28" s="72"/>
      <c r="M28" s="90">
        <f>C30-D30+130000</f>
        <v>598698.74000000011</v>
      </c>
      <c r="N28" s="38">
        <v>32521.85</v>
      </c>
    </row>
    <row r="29" spans="1:14" s="73" customFormat="1" ht="66" customHeight="1" x14ac:dyDescent="0.3">
      <c r="A29" s="91" t="s">
        <v>31</v>
      </c>
      <c r="B29" s="92"/>
      <c r="C29" s="35">
        <v>64431.100000000006</v>
      </c>
      <c r="D29" s="35"/>
      <c r="E29" s="36">
        <v>15840.67</v>
      </c>
      <c r="F29" s="36"/>
      <c r="G29" s="35">
        <v>15840.67</v>
      </c>
      <c r="H29" s="35">
        <f>C29+E29-F29</f>
        <v>80271.77</v>
      </c>
      <c r="I29" s="35"/>
      <c r="J29" s="28"/>
      <c r="K29" s="28"/>
      <c r="L29" s="72"/>
      <c r="M29" s="93">
        <f>M28-N28</f>
        <v>566176.89000000013</v>
      </c>
      <c r="N29" s="38"/>
    </row>
    <row r="30" spans="1:14" s="73" customFormat="1" ht="15" thickBot="1" x14ac:dyDescent="0.35">
      <c r="A30" s="94" t="s">
        <v>25</v>
      </c>
      <c r="B30" s="95"/>
      <c r="C30" s="96">
        <f>C25+C29</f>
        <v>527005.79000000015</v>
      </c>
      <c r="D30" s="96">
        <f>D25</f>
        <v>58307.050000000047</v>
      </c>
      <c r="E30" s="96">
        <f>E25+E29</f>
        <v>572568.80000000005</v>
      </c>
      <c r="F30" s="96">
        <f>F25</f>
        <v>0</v>
      </c>
      <c r="G30" s="96">
        <f>G25+G29</f>
        <v>565926.81000000006</v>
      </c>
      <c r="H30" s="96">
        <f>H25+H29</f>
        <v>1099574.5900000001</v>
      </c>
      <c r="I30" s="96">
        <f>I25+I29</f>
        <v>64949.040000000037</v>
      </c>
      <c r="J30" s="97">
        <f>J25</f>
        <v>-462574.69000000018</v>
      </c>
      <c r="K30" s="97">
        <f>K25</f>
        <v>0</v>
      </c>
      <c r="L30" s="98"/>
      <c r="M30" s="99">
        <f>H30-I30</f>
        <v>1034625.55</v>
      </c>
      <c r="N30" s="99">
        <v>300786.58</v>
      </c>
    </row>
    <row r="31" spans="1:14" s="106" customFormat="1" ht="15" hidden="1" thickBot="1" x14ac:dyDescent="0.35">
      <c r="A31" s="100"/>
      <c r="B31" s="101"/>
      <c r="C31" s="102"/>
      <c r="D31" s="102"/>
      <c r="E31" s="102"/>
      <c r="F31" s="102"/>
      <c r="G31" s="102"/>
      <c r="H31" s="102"/>
      <c r="I31" s="102"/>
      <c r="J31" s="103"/>
      <c r="K31" s="103"/>
      <c r="L31" s="104"/>
      <c r="M31" s="105"/>
      <c r="N31" s="105"/>
    </row>
    <row r="32" spans="1:14" ht="15" hidden="1" thickBot="1" x14ac:dyDescent="0.35">
      <c r="A32" s="107"/>
      <c r="B32" s="108"/>
      <c r="C32" s="108"/>
      <c r="D32" s="108"/>
      <c r="E32" s="108"/>
      <c r="F32" s="108"/>
      <c r="G32" s="108"/>
      <c r="H32" s="108"/>
      <c r="I32" s="109"/>
      <c r="J32" s="110"/>
      <c r="K32" s="110"/>
      <c r="M32" s="30">
        <f>M30-N30</f>
        <v>733838.97</v>
      </c>
      <c r="N32" s="30"/>
    </row>
    <row r="33" spans="1:11" ht="15" customHeight="1" x14ac:dyDescent="0.3">
      <c r="A33" s="111" t="s">
        <v>32</v>
      </c>
      <c r="B33" s="112"/>
      <c r="C33" s="113">
        <v>-2210.020000000035</v>
      </c>
      <c r="D33" s="113">
        <v>2.9871216611354612E-11</v>
      </c>
      <c r="E33" s="113"/>
      <c r="F33" s="113"/>
      <c r="G33" s="113"/>
      <c r="H33" s="113">
        <f>C33+E33-F33</f>
        <v>-2210.020000000035</v>
      </c>
      <c r="I33" s="114">
        <f>D33+E33-G33</f>
        <v>2.9871216611354612E-11</v>
      </c>
      <c r="J33" s="28">
        <f>F33</f>
        <v>0</v>
      </c>
      <c r="K33" s="28">
        <f>F33-J33</f>
        <v>0</v>
      </c>
    </row>
    <row r="34" spans="1:11" ht="15" customHeight="1" x14ac:dyDescent="0.3">
      <c r="A34" s="115" t="s">
        <v>33</v>
      </c>
      <c r="B34" s="116"/>
      <c r="C34" s="35">
        <v>-13570.539999999921</v>
      </c>
      <c r="D34" s="35">
        <v>1.7905676941154525E-12</v>
      </c>
      <c r="E34" s="35"/>
      <c r="F34" s="35"/>
      <c r="G34" s="35"/>
      <c r="H34" s="35">
        <f>C34+E34-F34</f>
        <v>-13570.539999999921</v>
      </c>
      <c r="I34" s="26">
        <f>D34+E34-G34</f>
        <v>1.7905676941154525E-12</v>
      </c>
      <c r="J34" s="28">
        <f>F34</f>
        <v>0</v>
      </c>
      <c r="K34" s="28">
        <f>F34-J34</f>
        <v>0</v>
      </c>
    </row>
    <row r="35" spans="1:11" ht="15" thickBot="1" x14ac:dyDescent="0.35">
      <c r="A35" s="60" t="s">
        <v>34</v>
      </c>
      <c r="B35" s="62"/>
      <c r="C35" s="35">
        <v>516.75999999977648</v>
      </c>
      <c r="D35" s="35">
        <v>-2.0463630789890885E-10</v>
      </c>
      <c r="E35" s="35"/>
      <c r="F35" s="35"/>
      <c r="G35" s="35"/>
      <c r="H35" s="35">
        <f>C35+E35-F35</f>
        <v>516.75999999977648</v>
      </c>
      <c r="I35" s="26">
        <f>D35+E35-G35</f>
        <v>-2.0463630789890885E-10</v>
      </c>
      <c r="J35" s="28">
        <f>F35</f>
        <v>0</v>
      </c>
      <c r="K35" s="28">
        <f>F35-J35</f>
        <v>0</v>
      </c>
    </row>
    <row r="36" spans="1:11" x14ac:dyDescent="0.3">
      <c r="A36" s="60" t="s">
        <v>35</v>
      </c>
      <c r="B36" s="62"/>
      <c r="C36" s="35">
        <v>0</v>
      </c>
      <c r="D36" s="35">
        <v>0</v>
      </c>
      <c r="E36" s="35"/>
      <c r="F36" s="35"/>
      <c r="G36" s="35"/>
      <c r="H36" s="35">
        <f>C36+E36-F36</f>
        <v>0</v>
      </c>
      <c r="I36" s="26">
        <f>D36+E36-G36</f>
        <v>0</v>
      </c>
      <c r="J36" s="117"/>
      <c r="K36" s="28">
        <f>F36-J36</f>
        <v>0</v>
      </c>
    </row>
    <row r="37" spans="1:11" ht="15" thickBot="1" x14ac:dyDescent="0.35">
      <c r="A37" s="118"/>
      <c r="B37" s="119"/>
      <c r="C37" s="120">
        <v>0</v>
      </c>
      <c r="D37" s="120"/>
      <c r="E37" s="120"/>
      <c r="F37" s="120"/>
      <c r="G37" s="120"/>
      <c r="H37" s="121">
        <f>C37+E37-F37</f>
        <v>0</v>
      </c>
      <c r="I37" s="122"/>
      <c r="J37" s="37"/>
      <c r="K37" s="28">
        <f>F37-J37</f>
        <v>0</v>
      </c>
    </row>
    <row r="38" spans="1:11" ht="15" thickBot="1" x14ac:dyDescent="0.35">
      <c r="A38" s="123" t="s">
        <v>25</v>
      </c>
      <c r="B38" s="124"/>
      <c r="C38" s="125">
        <f t="shared" ref="C38:K38" si="3">C33+C34+C35+C36</f>
        <v>-15263.800000000179</v>
      </c>
      <c r="D38" s="125">
        <f t="shared" si="3"/>
        <v>-1.7297452359343879E-10</v>
      </c>
      <c r="E38" s="125">
        <f t="shared" si="3"/>
        <v>0</v>
      </c>
      <c r="F38" s="125">
        <f t="shared" si="3"/>
        <v>0</v>
      </c>
      <c r="G38" s="125">
        <f t="shared" si="3"/>
        <v>0</v>
      </c>
      <c r="H38" s="125">
        <f t="shared" si="3"/>
        <v>-15263.800000000179</v>
      </c>
      <c r="I38" s="125">
        <f t="shared" si="3"/>
        <v>-1.7297452359343879E-10</v>
      </c>
      <c r="J38" s="125">
        <f t="shared" si="3"/>
        <v>0</v>
      </c>
      <c r="K38" s="125">
        <f t="shared" si="3"/>
        <v>0</v>
      </c>
    </row>
    <row r="39" spans="1:11" ht="15" thickBot="1" x14ac:dyDescent="0.35">
      <c r="A39" s="63" t="s">
        <v>36</v>
      </c>
      <c r="B39" s="126"/>
      <c r="C39" s="127">
        <f>C24+C38+C30</f>
        <v>1531711.0899999994</v>
      </c>
      <c r="D39" s="127">
        <f t="shared" ref="D39:I39" si="4">D24+D38+D30</f>
        <v>275315.46999999951</v>
      </c>
      <c r="E39" s="127">
        <f t="shared" si="4"/>
        <v>2144361.44</v>
      </c>
      <c r="F39" s="127">
        <f t="shared" si="4"/>
        <v>1373183.19</v>
      </c>
      <c r="G39" s="127">
        <f t="shared" si="4"/>
        <v>2140149.2799999998</v>
      </c>
      <c r="H39" s="127">
        <f t="shared" si="4"/>
        <v>2302889.3399999989</v>
      </c>
      <c r="I39" s="127">
        <f t="shared" si="4"/>
        <v>279527.62999999954</v>
      </c>
      <c r="J39" s="128">
        <f>J24+J38</f>
        <v>737849.26</v>
      </c>
      <c r="K39" s="128">
        <f>K24+K38</f>
        <v>635333.92999999993</v>
      </c>
    </row>
    <row r="40" spans="1:11" s="133" customFormat="1" ht="43.5" customHeight="1" thickBot="1" x14ac:dyDescent="0.35">
      <c r="A40" s="129" t="s">
        <v>37</v>
      </c>
      <c r="B40" s="130"/>
      <c r="C40" s="131">
        <v>59125</v>
      </c>
      <c r="D40" s="131">
        <v>2000</v>
      </c>
      <c r="E40" s="131">
        <v>6000</v>
      </c>
      <c r="F40" s="131">
        <f>F41</f>
        <v>125</v>
      </c>
      <c r="G40" s="131">
        <v>1000</v>
      </c>
      <c r="H40" s="35">
        <f>C40+E40-F40</f>
        <v>65000</v>
      </c>
      <c r="I40" s="131">
        <f>D40+E40-G40</f>
        <v>7000</v>
      </c>
      <c r="J40" s="132"/>
      <c r="K40" s="132"/>
    </row>
    <row r="41" spans="1:11" s="133" customFormat="1" ht="15" thickBot="1" x14ac:dyDescent="0.35">
      <c r="A41" s="134" t="s">
        <v>38</v>
      </c>
      <c r="B41" s="135"/>
      <c r="C41" s="136"/>
      <c r="D41" s="136">
        <v>0</v>
      </c>
      <c r="E41" s="136"/>
      <c r="F41" s="136">
        <f>G40*0.125</f>
        <v>125</v>
      </c>
      <c r="G41" s="136"/>
      <c r="H41" s="35"/>
      <c r="I41" s="136">
        <f>D41+E41-G41</f>
        <v>0</v>
      </c>
      <c r="J41" s="137">
        <f>J36+J37+J38+J39</f>
        <v>737849.26</v>
      </c>
      <c r="K41" s="137">
        <f>K36+K37+K38+K39</f>
        <v>635333.92999999993</v>
      </c>
    </row>
    <row r="42" spans="1:11" ht="15" thickBot="1" x14ac:dyDescent="0.35">
      <c r="A42" s="134" t="s">
        <v>39</v>
      </c>
      <c r="B42" s="135"/>
      <c r="C42" s="136"/>
      <c r="D42" s="136"/>
      <c r="E42" s="136">
        <f>500*12</f>
        <v>6000</v>
      </c>
      <c r="F42" s="136"/>
      <c r="G42" s="136">
        <v>1000</v>
      </c>
      <c r="H42" s="35"/>
      <c r="I42" s="136"/>
      <c r="J42" s="66">
        <f>J24+J34+J41</f>
        <v>1475698.52</v>
      </c>
      <c r="K42" s="66">
        <f>K24+K34+K41</f>
        <v>1270667.8599999999</v>
      </c>
    </row>
    <row r="43" spans="1:11" ht="15" thickBot="1" x14ac:dyDescent="0.35">
      <c r="A43" s="138"/>
      <c r="B43" s="139"/>
      <c r="C43" s="140"/>
      <c r="D43" s="140"/>
      <c r="E43" s="140"/>
      <c r="F43" s="140"/>
      <c r="G43" s="140"/>
      <c r="H43" s="140"/>
      <c r="I43" s="140"/>
      <c r="J43" s="28"/>
      <c r="K43" s="28"/>
    </row>
    <row r="44" spans="1:11" x14ac:dyDescent="0.3">
      <c r="A44" s="141"/>
      <c r="B44" s="142"/>
      <c r="C44" s="143"/>
      <c r="D44" s="143"/>
      <c r="E44" s="143"/>
      <c r="F44" s="143"/>
      <c r="G44" s="143"/>
      <c r="H44" s="143"/>
      <c r="I44" s="144"/>
      <c r="J44" s="28"/>
      <c r="K44" s="28"/>
    </row>
  </sheetData>
  <mergeCells count="41">
    <mergeCell ref="A40:B40"/>
    <mergeCell ref="A41:B41"/>
    <mergeCell ref="A42:B42"/>
    <mergeCell ref="A43:B43"/>
    <mergeCell ref="A44:I44"/>
    <mergeCell ref="A34:B34"/>
    <mergeCell ref="A35:B35"/>
    <mergeCell ref="A36:B36"/>
    <mergeCell ref="A37:B37"/>
    <mergeCell ref="A38:B38"/>
    <mergeCell ref="A39:B39"/>
    <mergeCell ref="A27:B27"/>
    <mergeCell ref="A28:B28"/>
    <mergeCell ref="A29:B29"/>
    <mergeCell ref="A30:B30"/>
    <mergeCell ref="A32:I32"/>
    <mergeCell ref="A33:B33"/>
    <mergeCell ref="A21:B21"/>
    <mergeCell ref="A22:B22"/>
    <mergeCell ref="A23:B23"/>
    <mergeCell ref="A24:B24"/>
    <mergeCell ref="A25:B25"/>
    <mergeCell ref="A26:B26"/>
    <mergeCell ref="A15:B15"/>
    <mergeCell ref="A16:B16"/>
    <mergeCell ref="A17:B17"/>
    <mergeCell ref="A18:B18"/>
    <mergeCell ref="A19:B19"/>
    <mergeCell ref="A20:B20"/>
    <mergeCell ref="A9:B9"/>
    <mergeCell ref="A10:B10"/>
    <mergeCell ref="A11:B11"/>
    <mergeCell ref="A12:C12"/>
    <mergeCell ref="A13:B13"/>
    <mergeCell ref="A14:B14"/>
    <mergeCell ref="A3:I3"/>
    <mergeCell ref="A4:I4"/>
    <mergeCell ref="A5:B5"/>
    <mergeCell ref="A6:B6"/>
    <mergeCell ref="A7:I7"/>
    <mergeCell ref="A8:B8"/>
  </mergeCells>
  <pageMargins left="0.7" right="0.7" top="0.75" bottom="0.75" header="0.3" footer="0.3"/>
  <pageSetup paperSize="9" scale="72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2026-02-26T08:50:12Z</dcterms:created>
  <dcterms:modified xsi:type="dcterms:W3CDTF">2026-02-26T08:51:08Z</dcterms:modified>
</cp:coreProperties>
</file>