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8" i="1"/>
  <c r="I36"/>
  <c r="I35"/>
  <c r="H35"/>
  <c r="J33"/>
  <c r="I33"/>
  <c r="G33"/>
  <c r="F33"/>
  <c r="E33"/>
  <c r="D33"/>
  <c r="C33"/>
  <c r="K32"/>
  <c r="H32"/>
  <c r="K31"/>
  <c r="I31"/>
  <c r="H31"/>
  <c r="K30"/>
  <c r="J30"/>
  <c r="I30"/>
  <c r="H30"/>
  <c r="K29"/>
  <c r="J29"/>
  <c r="I29"/>
  <c r="H29"/>
  <c r="K28"/>
  <c r="K33" s="1"/>
  <c r="J28"/>
  <c r="I28"/>
  <c r="H28"/>
  <c r="H33" s="1"/>
  <c r="K25"/>
  <c r="F25"/>
  <c r="D25"/>
  <c r="M24" s="1"/>
  <c r="C25"/>
  <c r="J22"/>
  <c r="J34" s="1"/>
  <c r="G22"/>
  <c r="F22"/>
  <c r="D22"/>
  <c r="C22"/>
  <c r="K20"/>
  <c r="I20"/>
  <c r="H20"/>
  <c r="K18"/>
  <c r="I18"/>
  <c r="H18"/>
  <c r="K16"/>
  <c r="I16"/>
  <c r="H16"/>
  <c r="K14"/>
  <c r="I14"/>
  <c r="H14"/>
  <c r="K12"/>
  <c r="I12"/>
  <c r="H12"/>
  <c r="K10"/>
  <c r="I10"/>
  <c r="H10"/>
  <c r="E10"/>
  <c r="E22" s="1"/>
  <c r="K8"/>
  <c r="K22" s="1"/>
  <c r="I8"/>
  <c r="H8"/>
  <c r="I22" l="1"/>
  <c r="I38" s="1"/>
  <c r="C38"/>
  <c r="G38"/>
  <c r="H22"/>
  <c r="F38"/>
  <c r="C34"/>
  <c r="F34"/>
  <c r="D34"/>
  <c r="H25"/>
  <c r="H34" s="1"/>
  <c r="E25"/>
  <c r="E34" s="1"/>
  <c r="E38"/>
  <c r="K34"/>
  <c r="G25"/>
  <c r="G34" s="1"/>
  <c r="I25"/>
  <c r="H38"/>
  <c r="K36"/>
  <c r="K37" s="1"/>
  <c r="J36"/>
  <c r="J37" s="1"/>
  <c r="J23" l="1"/>
  <c r="J25" s="1"/>
  <c r="M25"/>
  <c r="M27" s="1"/>
  <c r="I34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население + АСГП</t>
        </r>
      </text>
    </comment>
  </commentList>
</comments>
</file>

<file path=xl/sharedStrings.xml><?xml version="1.0" encoding="utf-8"?>
<sst xmlns="http://schemas.openxmlformats.org/spreadsheetml/2006/main" count="38" uniqueCount="36">
  <si>
    <t>УТВЕРЖДАЮ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</si>
  <si>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</si>
  <si>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</si>
  <si>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</si>
  <si>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</si>
  <si>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</si>
  <si>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</si>
  <si>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</si>
  <si>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Содержание</t>
  </si>
  <si>
    <t>Управление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</si>
  <si>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</si>
  <si>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</si>
  <si>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</si>
  <si>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</si>
  <si>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</si>
  <si>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</si>
  <si>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</si>
  <si>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</t>
  </si>
  <si>
    <t>Директор ООО УК "Эталон" _____________________Э.В. Цыганова</t>
  </si>
  <si>
    <t>Информация о состоянии лицевого счета  д.№ 13 по ул.Победы</t>
  </si>
  <si>
    <t>за период 01.01.2022-31.12.2022  (Управление)</t>
  </si>
  <si>
    <t xml:space="preserve">СПРАВОЧНО: оплачено  за отчетный период (руб) остаток (+), перерасход (-) </t>
  </si>
  <si>
    <t xml:space="preserve">фактические расходы дома (руб) </t>
  </si>
  <si>
    <t>Убытки УК</t>
  </si>
  <si>
    <t>Обслуживаемая площадь  - 3344,9 кв.м.</t>
  </si>
  <si>
    <t>Ремонт</t>
  </si>
  <si>
    <t>разница 2р. С остатка на начало периода</t>
  </si>
  <si>
    <t>ОДН водоснабж</t>
  </si>
  <si>
    <t>ОДН водоотв</t>
  </si>
  <si>
    <t>ОДН эл/сн</t>
  </si>
  <si>
    <t>оплата за кап. Ремонт (август 2022) г. учтена в предыдущем периоде 130000</t>
  </si>
  <si>
    <t>Доходы и расходы от размещения средств на счете (проценты и комиссии)</t>
  </si>
  <si>
    <t>Всего от осн.деят</t>
  </si>
  <si>
    <t xml:space="preserve">Доходы от использования общего имущества </t>
  </si>
  <si>
    <t>Налог по УСН</t>
  </si>
  <si>
    <t>"ТТК-связь"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</si>
</sst>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sz val="11"/>
      <color rgb="FF0000F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7" fillId="0" borderId="0" xfId="1" applyFont="1"/>
    <xf numFmtId="0" fontId="10" fillId="0" borderId="0" xfId="0" applyFont="1"/>
    <xf numFmtId="3" fontId="7" fillId="2" borderId="11" xfId="1" applyNumberFormat="1" applyFont="1" applyFill="1" applyBorder="1" applyAlignment="1">
      <alignment horizontal="center"/>
    </xf>
    <xf numFmtId="0" fontId="1" fillId="0" borderId="0" xfId="1"/>
    <xf numFmtId="0" fontId="11" fillId="0" borderId="0" xfId="1" applyFont="1"/>
    <xf numFmtId="0" fontId="11" fillId="0" borderId="0" xfId="1" applyFont="1" applyAlignment="1">
      <alignment horizontal="right"/>
    </xf>
    <xf numFmtId="0" fontId="11" fillId="5" borderId="0" xfId="1" applyFont="1" applyFill="1" applyAlignment="1">
      <alignment horizontal="right"/>
    </xf>
    <xf numFmtId="0" fontId="2" fillId="0" borderId="0" xfId="1" applyFont="1" applyAlignment="1">
      <alignment horizontal="center"/>
    </xf>
    <xf numFmtId="0" fontId="11" fillId="5" borderId="0" xfId="1" applyFont="1" applyFill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2" fontId="6" fillId="5" borderId="15" xfId="1" applyNumberFormat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3" fontId="7" fillId="0" borderId="11" xfId="1" applyNumberFormat="1" applyFont="1" applyBorder="1" applyAlignment="1">
      <alignment horizontal="center"/>
    </xf>
    <xf numFmtId="3" fontId="7" fillId="0" borderId="12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3" fontId="7" fillId="5" borderId="15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3" fontId="7" fillId="0" borderId="27" xfId="1" applyNumberFormat="1" applyFont="1" applyBorder="1" applyAlignment="1">
      <alignment horizontal="center"/>
    </xf>
    <xf numFmtId="3" fontId="7" fillId="5" borderId="27" xfId="1" applyNumberFormat="1" applyFont="1" applyFill="1" applyBorder="1" applyAlignment="1">
      <alignment horizontal="center"/>
    </xf>
    <xf numFmtId="3" fontId="7" fillId="0" borderId="15" xfId="1" applyNumberFormat="1" applyFont="1" applyBorder="1" applyAlignment="1">
      <alignment horizontal="center"/>
    </xf>
    <xf numFmtId="1" fontId="7" fillId="0" borderId="15" xfId="1" applyNumberFormat="1" applyFont="1" applyBorder="1" applyAlignment="1">
      <alignment horizontal="center"/>
    </xf>
    <xf numFmtId="3" fontId="7" fillId="5" borderId="12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3" fontId="5" fillId="0" borderId="15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3" fontId="5" fillId="5" borderId="12" xfId="1" applyNumberFormat="1" applyFont="1" applyFill="1" applyBorder="1" applyAlignment="1">
      <alignment horizontal="center"/>
    </xf>
    <xf numFmtId="0" fontId="7" fillId="0" borderId="28" xfId="1" applyFont="1" applyFill="1" applyBorder="1" applyAlignment="1">
      <alignment horizontal="left"/>
    </xf>
    <xf numFmtId="0" fontId="7" fillId="0" borderId="27" xfId="1" applyFont="1" applyFill="1" applyBorder="1" applyAlignment="1">
      <alignment horizontal="left"/>
    </xf>
    <xf numFmtId="3" fontId="7" fillId="0" borderId="15" xfId="1" applyNumberFormat="1" applyFont="1" applyFill="1" applyBorder="1" applyAlignment="1">
      <alignment horizontal="center"/>
    </xf>
    <xf numFmtId="3" fontId="7" fillId="0" borderId="12" xfId="1" applyNumberFormat="1" applyFont="1" applyFill="1" applyBorder="1" applyAlignment="1">
      <alignment horizontal="center"/>
    </xf>
    <xf numFmtId="1" fontId="7" fillId="0" borderId="15" xfId="1" applyNumberFormat="1" applyFont="1" applyFill="1" applyBorder="1" applyAlignment="1">
      <alignment horizontal="center"/>
    </xf>
    <xf numFmtId="3" fontId="7" fillId="0" borderId="11" xfId="1" applyNumberFormat="1" applyFont="1" applyFill="1" applyBorder="1" applyAlignment="1">
      <alignment horizontal="center"/>
    </xf>
    <xf numFmtId="0" fontId="7" fillId="0" borderId="28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2" fillId="3" borderId="29" xfId="1" applyFont="1" applyFill="1" applyBorder="1" applyAlignment="1">
      <alignment horizontal="center"/>
    </xf>
    <xf numFmtId="0" fontId="2" fillId="3" borderId="30" xfId="1" applyFont="1" applyFill="1" applyBorder="1" applyAlignment="1">
      <alignment horizontal="center"/>
    </xf>
    <xf numFmtId="3" fontId="2" fillId="3" borderId="29" xfId="1" applyNumberFormat="1" applyFont="1" applyFill="1" applyBorder="1" applyAlignment="1">
      <alignment horizontal="center"/>
    </xf>
    <xf numFmtId="3" fontId="2" fillId="5" borderId="29" xfId="1" applyNumberFormat="1" applyFont="1" applyFill="1" applyBorder="1" applyAlignment="1">
      <alignment horizontal="center"/>
    </xf>
    <xf numFmtId="3" fontId="7" fillId="0" borderId="14" xfId="1" applyNumberFormat="1" applyFont="1" applyBorder="1" applyAlignment="1">
      <alignment horizontal="center"/>
    </xf>
    <xf numFmtId="1" fontId="7" fillId="0" borderId="14" xfId="1" applyNumberFormat="1" applyFont="1" applyFill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0" fontId="7" fillId="4" borderId="0" xfId="1" applyFont="1" applyFill="1"/>
    <xf numFmtId="0" fontId="12" fillId="0" borderId="0" xfId="0" applyFont="1"/>
    <xf numFmtId="4" fontId="7" fillId="0" borderId="0" xfId="1" applyNumberFormat="1" applyFont="1"/>
    <xf numFmtId="0" fontId="2" fillId="3" borderId="15" xfId="1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3" fontId="2" fillId="3" borderId="15" xfId="1" applyNumberFormat="1" applyFont="1" applyFill="1" applyBorder="1" applyAlignment="1">
      <alignment horizontal="center"/>
    </xf>
    <xf numFmtId="3" fontId="2" fillId="5" borderId="15" xfId="1" applyNumberFormat="1" applyFont="1" applyFill="1" applyBorder="1" applyAlignment="1">
      <alignment horizontal="center"/>
    </xf>
    <xf numFmtId="0" fontId="11" fillId="4" borderId="0" xfId="1" applyFont="1" applyFill="1"/>
    <xf numFmtId="2" fontId="11" fillId="0" borderId="0" xfId="1" applyNumberFormat="1" applyFont="1"/>
    <xf numFmtId="0" fontId="2" fillId="2" borderId="24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3" fontId="2" fillId="2" borderId="22" xfId="1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0" fontId="1" fillId="2" borderId="0" xfId="1" applyFill="1"/>
    <xf numFmtId="2" fontId="1" fillId="2" borderId="0" xfId="1" applyNumberFormat="1" applyFill="1"/>
    <xf numFmtId="0" fontId="0" fillId="2" borderId="0" xfId="0" applyFill="1"/>
    <xf numFmtId="0" fontId="2" fillId="0" borderId="24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3" fontId="2" fillId="5" borderId="32" xfId="1" applyNumberFormat="1" applyFont="1" applyFill="1" applyBorder="1" applyAlignment="1">
      <alignment horizontal="center"/>
    </xf>
    <xf numFmtId="2" fontId="0" fillId="0" borderId="0" xfId="0" applyNumberFormat="1"/>
    <xf numFmtId="0" fontId="7" fillId="0" borderId="18" xfId="1" applyFont="1" applyBorder="1" applyAlignment="1">
      <alignment horizontal="left" wrapText="1"/>
    </xf>
    <xf numFmtId="0" fontId="7" fillId="0" borderId="13" xfId="1" applyFont="1" applyBorder="1" applyAlignment="1">
      <alignment horizontal="left" wrapText="1"/>
    </xf>
    <xf numFmtId="3" fontId="7" fillId="0" borderId="9" xfId="1" applyNumberFormat="1" applyFont="1" applyBorder="1" applyAlignment="1">
      <alignment horizontal="center"/>
    </xf>
    <xf numFmtId="3" fontId="7" fillId="0" borderId="33" xfId="1" applyNumberFormat="1" applyFont="1" applyBorder="1" applyAlignment="1">
      <alignment horizontal="center"/>
    </xf>
    <xf numFmtId="0" fontId="7" fillId="0" borderId="6" xfId="1" applyFont="1" applyBorder="1" applyAlignment="1">
      <alignment horizontal="left" wrapText="1"/>
    </xf>
    <xf numFmtId="0" fontId="7" fillId="0" borderId="19" xfId="1" applyFont="1" applyBorder="1" applyAlignment="1">
      <alignment horizontal="left" wrapText="1"/>
    </xf>
    <xf numFmtId="3" fontId="7" fillId="5" borderId="33" xfId="1" applyNumberFormat="1" applyFont="1" applyFill="1" applyBorder="1" applyAlignment="1">
      <alignment horizontal="center"/>
    </xf>
    <xf numFmtId="0" fontId="5" fillId="0" borderId="34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3" fontId="5" fillId="0" borderId="10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2" fillId="3" borderId="35" xfId="1" applyFont="1" applyFill="1" applyBorder="1" applyAlignment="1">
      <alignment horizontal="center"/>
    </xf>
    <xf numFmtId="3" fontId="2" fillId="3" borderId="35" xfId="1" applyNumberFormat="1" applyFont="1" applyFill="1" applyBorder="1" applyAlignment="1">
      <alignment horizontal="center"/>
    </xf>
    <xf numFmtId="0" fontId="2" fillId="3" borderId="21" xfId="1" applyFont="1" applyFill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3" fontId="2" fillId="3" borderId="30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3" fontId="5" fillId="5" borderId="31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3" fontId="7" fillId="2" borderId="15" xfId="1" applyNumberFormat="1" applyFont="1" applyFill="1" applyBorder="1" applyAlignment="1">
      <alignment horizontal="center"/>
    </xf>
    <xf numFmtId="3" fontId="2" fillId="5" borderId="36" xfId="1" applyNumberFormat="1" applyFont="1" applyFill="1" applyBorder="1" applyAlignment="1">
      <alignment horizontal="center"/>
    </xf>
    <xf numFmtId="0" fontId="2" fillId="3" borderId="37" xfId="1" applyFont="1" applyFill="1" applyBorder="1" applyAlignment="1">
      <alignment horizontal="left"/>
    </xf>
    <xf numFmtId="0" fontId="2" fillId="3" borderId="38" xfId="1" applyFont="1" applyFill="1" applyBorder="1" applyAlignment="1">
      <alignment horizontal="left"/>
    </xf>
    <xf numFmtId="3" fontId="2" fillId="3" borderId="37" xfId="1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32" xfId="1" applyFont="1" applyBorder="1" applyAlignment="1"/>
    <xf numFmtId="0" fontId="12" fillId="5" borderId="0" xfId="0" applyFont="1" applyFill="1"/>
    <xf numFmtId="0" fontId="7" fillId="0" borderId="16" xfId="1" applyFont="1" applyBorder="1" applyAlignment="1">
      <alignment horizontal="left" wrapText="1"/>
    </xf>
    <xf numFmtId="0" fontId="7" fillId="0" borderId="26" xfId="1" applyFont="1" applyBorder="1" applyAlignment="1">
      <alignment horizontal="left" wrapText="1"/>
    </xf>
    <xf numFmtId="0" fontId="7" fillId="0" borderId="2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activeCell="O25" sqref="O25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1" width="19.140625" style="115" hidden="1" customWidth="1"/>
    <col min="12" max="12" width="0" hidden="1" customWidth="1"/>
    <col min="13" max="13" width="9.5703125" hidden="1" customWidth="1"/>
    <col min="14" max="14" width="10.140625" hidden="1" customWidth="1"/>
  </cols>
  <sheetData>
    <row r="1" spans="1:14">
      <c r="A1" s="4"/>
      <c r="B1" s="4"/>
      <c r="C1" s="4"/>
      <c r="D1" s="4"/>
      <c r="E1" s="4"/>
      <c r="F1" s="5"/>
      <c r="G1" s="5"/>
      <c r="H1" s="5"/>
      <c r="I1" s="6" t="s">
        <v>0</v>
      </c>
      <c r="J1" s="7"/>
      <c r="K1" s="7"/>
      <c r="L1" s="4"/>
      <c r="M1" s="4"/>
      <c r="N1" s="4"/>
    </row>
    <row r="2" spans="1:14">
      <c r="A2" s="4"/>
      <c r="B2" s="4"/>
      <c r="C2" s="4"/>
      <c r="D2" s="4"/>
      <c r="E2" s="4"/>
      <c r="F2" s="5"/>
      <c r="G2" s="5"/>
      <c r="H2" s="5"/>
      <c r="I2" s="6" t="s">
        <v>18</v>
      </c>
      <c r="J2" s="7"/>
      <c r="K2" s="7"/>
      <c r="L2" s="4"/>
      <c r="M2" s="4"/>
      <c r="N2" s="4"/>
    </row>
    <row r="3" spans="1:14">
      <c r="A3" s="8" t="s">
        <v>19</v>
      </c>
      <c r="B3" s="8"/>
      <c r="C3" s="8"/>
      <c r="D3" s="8"/>
      <c r="E3" s="8"/>
      <c r="F3" s="8"/>
      <c r="G3" s="8"/>
      <c r="H3" s="8"/>
      <c r="I3" s="8"/>
      <c r="J3" s="9"/>
      <c r="K3" s="9"/>
      <c r="L3" s="4"/>
      <c r="M3" s="4"/>
      <c r="N3" s="4"/>
    </row>
    <row r="4" spans="1:14" ht="15.75" thickBot="1">
      <c r="A4" s="8" t="s">
        <v>20</v>
      </c>
      <c r="B4" s="8"/>
      <c r="C4" s="8"/>
      <c r="D4" s="8"/>
      <c r="E4" s="8"/>
      <c r="F4" s="8"/>
      <c r="G4" s="8"/>
      <c r="H4" s="8"/>
      <c r="I4" s="8"/>
      <c r="J4" s="9"/>
      <c r="K4" s="9"/>
      <c r="L4" s="4"/>
      <c r="M4" s="4"/>
      <c r="N4" s="4"/>
    </row>
    <row r="5" spans="1:14" ht="54.75" thickBot="1">
      <c r="A5" s="10" t="s">
        <v>1</v>
      </c>
      <c r="B5" s="11"/>
      <c r="C5" s="12" t="s">
        <v>2</v>
      </c>
      <c r="D5" s="12" t="s">
        <v>3</v>
      </c>
      <c r="E5" s="12" t="s">
        <v>4</v>
      </c>
      <c r="F5" s="12" t="s">
        <v>5</v>
      </c>
      <c r="G5" s="12" t="s">
        <v>21</v>
      </c>
      <c r="H5" s="12" t="s">
        <v>6</v>
      </c>
      <c r="I5" s="13" t="s">
        <v>7</v>
      </c>
      <c r="J5" s="14" t="s">
        <v>22</v>
      </c>
      <c r="K5" s="14" t="s">
        <v>23</v>
      </c>
      <c r="L5" s="15"/>
      <c r="M5" s="4"/>
      <c r="N5" s="4"/>
    </row>
    <row r="6" spans="1:14">
      <c r="A6" s="16">
        <v>1</v>
      </c>
      <c r="B6" s="17"/>
      <c r="C6" s="18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20">
        <v>8</v>
      </c>
      <c r="J6" s="21">
        <v>8</v>
      </c>
      <c r="K6" s="21">
        <v>8</v>
      </c>
      <c r="L6" s="15"/>
      <c r="M6" s="4"/>
      <c r="N6" s="4"/>
    </row>
    <row r="7" spans="1:14">
      <c r="A7" s="22" t="s">
        <v>24</v>
      </c>
      <c r="B7" s="23"/>
      <c r="C7" s="23"/>
      <c r="D7" s="23"/>
      <c r="E7" s="23"/>
      <c r="F7" s="23"/>
      <c r="G7" s="23"/>
      <c r="H7" s="23"/>
      <c r="I7" s="24"/>
      <c r="J7" s="25"/>
      <c r="K7" s="25"/>
      <c r="L7" s="15"/>
      <c r="M7" s="4"/>
      <c r="N7" s="4"/>
    </row>
    <row r="8" spans="1:14">
      <c r="A8" s="26" t="s">
        <v>8</v>
      </c>
      <c r="B8" s="27"/>
      <c r="C8" s="28">
        <v>4900</v>
      </c>
      <c r="D8" s="29">
        <v>69641.309999999532</v>
      </c>
      <c r="E8" s="28">
        <v>512238.54</v>
      </c>
      <c r="F8" s="30">
        <v>512238.54</v>
      </c>
      <c r="G8" s="28">
        <v>493932.5</v>
      </c>
      <c r="H8" s="28">
        <f>C8+E8-F8</f>
        <v>4900</v>
      </c>
      <c r="I8" s="29">
        <f>D8+E8-G8</f>
        <v>87947.349999999511</v>
      </c>
      <c r="J8" s="31">
        <v>354650</v>
      </c>
      <c r="K8" s="31">
        <f>F8-J8</f>
        <v>157588.53999999998</v>
      </c>
      <c r="L8" s="32"/>
      <c r="M8" s="32"/>
      <c r="N8" s="32"/>
    </row>
    <row r="9" spans="1:14">
      <c r="A9" s="33"/>
      <c r="B9" s="34"/>
      <c r="C9" s="28"/>
      <c r="D9" s="35"/>
      <c r="E9" s="28"/>
      <c r="F9" s="30"/>
      <c r="G9" s="28"/>
      <c r="H9" s="28"/>
      <c r="I9" s="35"/>
      <c r="J9" s="36"/>
      <c r="K9" s="36"/>
      <c r="L9" s="32"/>
      <c r="M9" s="32"/>
      <c r="N9" s="32"/>
    </row>
    <row r="10" spans="1:14">
      <c r="A10" s="33" t="s">
        <v>25</v>
      </c>
      <c r="B10" s="34"/>
      <c r="C10" s="37">
        <v>292338.36</v>
      </c>
      <c r="D10" s="29">
        <v>41796.000000000291</v>
      </c>
      <c r="E10" s="37">
        <f>339274.35+14014.16</f>
        <v>353288.50999999995</v>
      </c>
      <c r="F10" s="38">
        <v>88660</v>
      </c>
      <c r="G10" s="28">
        <v>338347.06</v>
      </c>
      <c r="H10" s="28">
        <f>C10+E10-F10</f>
        <v>556966.86999999988</v>
      </c>
      <c r="I10" s="29">
        <f>D10+E10-G10</f>
        <v>56737.450000000244</v>
      </c>
      <c r="J10" s="39">
        <v>125923.99</v>
      </c>
      <c r="K10" s="31">
        <f>F10-J10</f>
        <v>-37263.990000000005</v>
      </c>
      <c r="L10" s="1"/>
      <c r="M10" s="1"/>
      <c r="N10" s="1"/>
    </row>
    <row r="11" spans="1:14">
      <c r="A11" s="40"/>
      <c r="B11" s="41"/>
      <c r="C11" s="42"/>
      <c r="D11" s="43"/>
      <c r="E11" s="42"/>
      <c r="F11" s="44"/>
      <c r="G11" s="42"/>
      <c r="H11" s="42"/>
      <c r="I11" s="43"/>
      <c r="J11" s="45"/>
      <c r="K11" s="45"/>
      <c r="L11" s="4"/>
      <c r="M11" s="4"/>
      <c r="N11" s="4"/>
    </row>
    <row r="12" spans="1:14">
      <c r="A12" s="46" t="s">
        <v>9</v>
      </c>
      <c r="B12" s="47"/>
      <c r="C12" s="48">
        <v>-1.1100000001461012</v>
      </c>
      <c r="D12" s="49">
        <v>17128.779999999897</v>
      </c>
      <c r="E12" s="48">
        <v>120416.4</v>
      </c>
      <c r="F12" s="50">
        <v>120416.4</v>
      </c>
      <c r="G12" s="51">
        <v>117379.48</v>
      </c>
      <c r="H12" s="51">
        <f>C12+E12-F12</f>
        <v>-1.1100000001461012</v>
      </c>
      <c r="I12" s="49">
        <f>D12+E12-G12</f>
        <v>20165.699999999881</v>
      </c>
      <c r="J12" s="39">
        <v>31271</v>
      </c>
      <c r="K12" s="31">
        <f>F12-J12</f>
        <v>89145.4</v>
      </c>
      <c r="L12" s="4"/>
      <c r="M12" s="4" t="s">
        <v>26</v>
      </c>
      <c r="N12" s="4"/>
    </row>
    <row r="13" spans="1:14">
      <c r="A13" s="52"/>
      <c r="B13" s="53"/>
      <c r="C13" s="37"/>
      <c r="D13" s="29"/>
      <c r="E13" s="37"/>
      <c r="F13" s="38"/>
      <c r="G13" s="28"/>
      <c r="H13" s="28"/>
      <c r="I13" s="29"/>
      <c r="J13" s="39"/>
      <c r="K13" s="39"/>
      <c r="L13" s="4"/>
      <c r="M13" s="4"/>
      <c r="N13" s="4"/>
    </row>
    <row r="14" spans="1:14">
      <c r="A14" s="52" t="s">
        <v>27</v>
      </c>
      <c r="B14" s="53"/>
      <c r="C14" s="37">
        <v>-100.75000000004366</v>
      </c>
      <c r="D14" s="29">
        <v>4105.8100000000013</v>
      </c>
      <c r="E14" s="37">
        <v>26860.04</v>
      </c>
      <c r="F14" s="38">
        <v>26860.04</v>
      </c>
      <c r="G14" s="28">
        <v>26863.439999999999</v>
      </c>
      <c r="H14" s="28">
        <f>C14+E14-F14</f>
        <v>-100.75000000004366</v>
      </c>
      <c r="I14" s="29">
        <f>D14+E14-G14</f>
        <v>4102.4100000000035</v>
      </c>
      <c r="J14" s="39">
        <v>13954.95</v>
      </c>
      <c r="K14" s="31">
        <f>F14-J14</f>
        <v>12905.09</v>
      </c>
      <c r="L14" s="4"/>
      <c r="M14" s="4"/>
      <c r="N14" s="4"/>
    </row>
    <row r="15" spans="1:14">
      <c r="A15" s="52"/>
      <c r="B15" s="53"/>
      <c r="C15" s="37"/>
      <c r="D15" s="29"/>
      <c r="E15" s="37"/>
      <c r="F15" s="38"/>
      <c r="G15" s="28"/>
      <c r="H15" s="28"/>
      <c r="I15" s="29"/>
      <c r="J15" s="39"/>
      <c r="K15" s="39"/>
      <c r="L15" s="4"/>
      <c r="M15" s="4"/>
      <c r="N15" s="4"/>
    </row>
    <row r="16" spans="1:14">
      <c r="A16" s="52" t="s">
        <v>28</v>
      </c>
      <c r="B16" s="53"/>
      <c r="C16" s="37">
        <v>32.309999999957654</v>
      </c>
      <c r="D16" s="29">
        <v>2941.0599999999977</v>
      </c>
      <c r="E16" s="37">
        <v>20370.75</v>
      </c>
      <c r="F16" s="38">
        <v>20370.75</v>
      </c>
      <c r="G16" s="28">
        <v>20199.150000000001</v>
      </c>
      <c r="H16" s="28">
        <f>C16+E16-F16</f>
        <v>32.309999999957654</v>
      </c>
      <c r="I16" s="29">
        <f>D16+E16-G16</f>
        <v>3112.6599999999962</v>
      </c>
      <c r="J16" s="39">
        <v>16092.85</v>
      </c>
      <c r="K16" s="31">
        <f>F16-J16</f>
        <v>4277.8999999999996</v>
      </c>
      <c r="L16" s="4"/>
      <c r="M16" s="4"/>
      <c r="N16" s="4"/>
    </row>
    <row r="17" spans="1:14">
      <c r="A17" s="52"/>
      <c r="B17" s="53"/>
      <c r="C17" s="37"/>
      <c r="D17" s="29"/>
      <c r="E17" s="37"/>
      <c r="F17" s="38"/>
      <c r="G17" s="28"/>
      <c r="H17" s="28"/>
      <c r="I17" s="29"/>
      <c r="J17" s="39"/>
      <c r="K17" s="39"/>
      <c r="L17" s="4"/>
      <c r="M17" s="4"/>
      <c r="N17" s="4"/>
    </row>
    <row r="18" spans="1:14">
      <c r="A18" s="52" t="s">
        <v>29</v>
      </c>
      <c r="B18" s="53"/>
      <c r="C18" s="37">
        <v>-1606.4000000000451</v>
      </c>
      <c r="D18" s="29">
        <v>5239.1199999999953</v>
      </c>
      <c r="E18" s="37">
        <v>26759.77</v>
      </c>
      <c r="F18" s="38">
        <v>26759.77</v>
      </c>
      <c r="G18" s="28">
        <v>29526.21</v>
      </c>
      <c r="H18" s="28">
        <f>C18+E18-F18</f>
        <v>-1606.4000000000451</v>
      </c>
      <c r="I18" s="29">
        <f>D18+E18-G18</f>
        <v>2472.6799999999967</v>
      </c>
      <c r="J18" s="39">
        <v>45011.79</v>
      </c>
      <c r="K18" s="31">
        <f>F18-J18</f>
        <v>-18252.02</v>
      </c>
      <c r="L18" s="4"/>
      <c r="M18" s="4"/>
      <c r="N18" s="4"/>
    </row>
    <row r="19" spans="1:14">
      <c r="A19" s="52"/>
      <c r="B19" s="53"/>
      <c r="C19" s="37"/>
      <c r="D19" s="29"/>
      <c r="E19" s="37"/>
      <c r="F19" s="38"/>
      <c r="G19" s="28"/>
      <c r="H19" s="28"/>
      <c r="I19" s="29"/>
      <c r="J19" s="39"/>
      <c r="K19" s="39"/>
      <c r="L19" s="4"/>
      <c r="M19" s="4"/>
      <c r="N19" s="4"/>
    </row>
    <row r="20" spans="1:14">
      <c r="A20" s="52" t="s">
        <v>10</v>
      </c>
      <c r="B20" s="54"/>
      <c r="C20" s="37">
        <v>0</v>
      </c>
      <c r="D20" s="37">
        <v>123.28999999992956</v>
      </c>
      <c r="E20" s="37"/>
      <c r="F20" s="37"/>
      <c r="G20" s="37"/>
      <c r="H20" s="37">
        <f>C20+E20-F20</f>
        <v>0</v>
      </c>
      <c r="I20" s="29">
        <f>D20+E20-G20</f>
        <v>123.28999999992956</v>
      </c>
      <c r="J20" s="39">
        <v>150944.68</v>
      </c>
      <c r="K20" s="31">
        <f>F20-J20</f>
        <v>-150944.68</v>
      </c>
    </row>
    <row r="21" spans="1:14" ht="15.75" thickBot="1">
      <c r="A21" s="52"/>
      <c r="B21" s="53"/>
      <c r="C21" s="37"/>
      <c r="D21" s="29"/>
      <c r="E21" s="38"/>
      <c r="F21" s="38"/>
      <c r="G21" s="28"/>
      <c r="H21" s="28"/>
      <c r="I21" s="29"/>
      <c r="J21" s="39"/>
      <c r="K21" s="39"/>
      <c r="L21" s="4"/>
      <c r="M21" s="4"/>
      <c r="N21" s="4"/>
    </row>
    <row r="22" spans="1:14" ht="15.75" thickBot="1">
      <c r="A22" s="55" t="s">
        <v>11</v>
      </c>
      <c r="B22" s="56"/>
      <c r="C22" s="57">
        <f>C8+C10+C12+C14+C16+C18+C21+C20</f>
        <v>295562.40999999968</v>
      </c>
      <c r="D22" s="57">
        <f t="shared" ref="D22:I22" si="0">D8+D10+D12+D14+D16+D18+D21+D20</f>
        <v>140975.36999999965</v>
      </c>
      <c r="E22" s="57">
        <f>E8+E10+E12+E14+E16+E18+E20</f>
        <v>1059934.01</v>
      </c>
      <c r="F22" s="57">
        <f t="shared" si="0"/>
        <v>795305.50000000012</v>
      </c>
      <c r="G22" s="57">
        <f t="shared" si="0"/>
        <v>1026247.84</v>
      </c>
      <c r="H22" s="57">
        <f t="shared" si="0"/>
        <v>560190.91999999969</v>
      </c>
      <c r="I22" s="57">
        <f t="shared" si="0"/>
        <v>174661.53999999957</v>
      </c>
      <c r="J22" s="58">
        <f>J8+J10+J12+J14+J16+J18+J20</f>
        <v>737849.26</v>
      </c>
      <c r="K22" s="58">
        <f>K8+K10+K12+K14+K16+K18+K20</f>
        <v>57456.239999999962</v>
      </c>
      <c r="L22" s="4"/>
      <c r="M22" s="4"/>
      <c r="N22" s="4"/>
    </row>
    <row r="23" spans="1:14" s="63" customFormat="1" ht="29.25" customHeight="1" thickBot="1">
      <c r="A23" s="117" t="s">
        <v>12</v>
      </c>
      <c r="B23" s="118"/>
      <c r="C23" s="59">
        <v>-87821.300000000047</v>
      </c>
      <c r="D23" s="59">
        <v>51221.330000000075</v>
      </c>
      <c r="E23" s="60">
        <v>409636.08</v>
      </c>
      <c r="F23" s="61"/>
      <c r="G23" s="59">
        <v>398760.2</v>
      </c>
      <c r="H23" s="59">
        <v>321814.77999999997</v>
      </c>
      <c r="I23" s="59">
        <v>62097.210000000079</v>
      </c>
      <c r="J23" s="31">
        <f>E23+F23-H23</f>
        <v>87821.300000000047</v>
      </c>
      <c r="K23" s="31"/>
      <c r="L23" s="62"/>
      <c r="M23" s="1" t="s">
        <v>30</v>
      </c>
      <c r="N23" s="1"/>
    </row>
    <row r="24" spans="1:14" s="63" customFormat="1" ht="66" customHeight="1">
      <c r="A24" s="116" t="s">
        <v>31</v>
      </c>
      <c r="B24" s="84"/>
      <c r="C24" s="28">
        <v>41563</v>
      </c>
      <c r="D24" s="28"/>
      <c r="E24" s="30">
        <v>53.72</v>
      </c>
      <c r="F24" s="30">
        <v>550</v>
      </c>
      <c r="G24" s="28">
        <v>53.72</v>
      </c>
      <c r="H24" s="28">
        <v>41066.720000000001</v>
      </c>
      <c r="I24" s="28"/>
      <c r="J24" s="31"/>
      <c r="K24" s="31"/>
      <c r="L24" s="62"/>
      <c r="M24" s="64" t="e">
        <f>#REF!-#REF!</f>
        <v>#REF!</v>
      </c>
      <c r="N24" s="1"/>
    </row>
    <row r="25" spans="1:14" s="63" customFormat="1" ht="15.75" thickBot="1">
      <c r="A25" s="65" t="s">
        <v>11</v>
      </c>
      <c r="B25" s="66"/>
      <c r="C25" s="67">
        <f>C23+C24</f>
        <v>-46258.300000000047</v>
      </c>
      <c r="D25" s="67">
        <f>D23</f>
        <v>51221.330000000075</v>
      </c>
      <c r="E25" s="67">
        <f>E23+E24</f>
        <v>409689.8</v>
      </c>
      <c r="F25" s="67">
        <f>F23</f>
        <v>0</v>
      </c>
      <c r="G25" s="67">
        <f>G23+G24</f>
        <v>398813.92</v>
      </c>
      <c r="H25" s="67">
        <f>H23+H24</f>
        <v>362881.5</v>
      </c>
      <c r="I25" s="67">
        <f>I23+I24</f>
        <v>62097.210000000079</v>
      </c>
      <c r="J25" s="68">
        <f>J23</f>
        <v>87821.300000000047</v>
      </c>
      <c r="K25" s="68">
        <f>K23</f>
        <v>0</v>
      </c>
      <c r="L25" s="69"/>
      <c r="M25" s="70">
        <f>H25-I25</f>
        <v>300784.28999999992</v>
      </c>
      <c r="N25" s="70">
        <v>300786.58</v>
      </c>
    </row>
    <row r="26" spans="1:14" s="77" customFormat="1" ht="15.75" thickBot="1">
      <c r="A26" s="71"/>
      <c r="B26" s="72"/>
      <c r="C26" s="73"/>
      <c r="D26" s="73"/>
      <c r="E26" s="73"/>
      <c r="F26" s="73"/>
      <c r="G26" s="73"/>
      <c r="H26" s="73"/>
      <c r="I26" s="73"/>
      <c r="J26" s="74"/>
      <c r="K26" s="74"/>
      <c r="L26" s="75"/>
      <c r="M26" s="76"/>
      <c r="N26" s="76"/>
    </row>
    <row r="27" spans="1:14" ht="15.75" thickBot="1">
      <c r="A27" s="78"/>
      <c r="B27" s="79"/>
      <c r="C27" s="79"/>
      <c r="D27" s="79"/>
      <c r="E27" s="79"/>
      <c r="F27" s="79"/>
      <c r="G27" s="79"/>
      <c r="H27" s="79"/>
      <c r="I27" s="80"/>
      <c r="J27" s="81"/>
      <c r="K27" s="81"/>
      <c r="M27" s="82">
        <f>M25-N25</f>
        <v>-2.2900000000954606</v>
      </c>
      <c r="N27" s="82"/>
    </row>
    <row r="28" spans="1:14" ht="15" customHeight="1">
      <c r="A28" s="83" t="s">
        <v>13</v>
      </c>
      <c r="B28" s="84"/>
      <c r="C28" s="85">
        <v>2870.1499999999651</v>
      </c>
      <c r="D28" s="85">
        <v>4005.3700000000299</v>
      </c>
      <c r="E28" s="85">
        <v>-5080.17</v>
      </c>
      <c r="F28" s="85"/>
      <c r="G28" s="85">
        <v>-1299.96</v>
      </c>
      <c r="H28" s="85">
        <f>C28+E28-F28</f>
        <v>-2210.020000000035</v>
      </c>
      <c r="I28" s="86">
        <f>D28+E28-G28</f>
        <v>225.16000000002987</v>
      </c>
      <c r="J28" s="31">
        <f>F28</f>
        <v>0</v>
      </c>
      <c r="K28" s="31">
        <f>F28-J28</f>
        <v>0</v>
      </c>
    </row>
    <row r="29" spans="1:14" ht="15" customHeight="1">
      <c r="A29" s="87" t="s">
        <v>14</v>
      </c>
      <c r="B29" s="88"/>
      <c r="C29" s="37">
        <v>-13570.539999999921</v>
      </c>
      <c r="D29" s="37">
        <v>191.04000000000178</v>
      </c>
      <c r="E29" s="37"/>
      <c r="F29" s="37"/>
      <c r="G29" s="37"/>
      <c r="H29" s="37">
        <f>C29+E29-F29</f>
        <v>-13570.539999999921</v>
      </c>
      <c r="I29" s="29">
        <f>D29+E29-G29</f>
        <v>191.04000000000178</v>
      </c>
      <c r="J29" s="31">
        <f>F29</f>
        <v>0</v>
      </c>
      <c r="K29" s="31">
        <f>F29-J29</f>
        <v>0</v>
      </c>
    </row>
    <row r="30" spans="1:14" ht="15.75" thickBot="1">
      <c r="A30" s="52" t="s">
        <v>15</v>
      </c>
      <c r="B30" s="54"/>
      <c r="C30" s="37">
        <v>516.75999999977648</v>
      </c>
      <c r="D30" s="37">
        <v>1923.0599999997953</v>
      </c>
      <c r="E30" s="37"/>
      <c r="F30" s="37"/>
      <c r="G30" s="37"/>
      <c r="H30" s="37">
        <f>C30+E30-F30</f>
        <v>516.75999999977648</v>
      </c>
      <c r="I30" s="29">
        <f>D30+E30-G30</f>
        <v>1923.0599999997953</v>
      </c>
      <c r="J30" s="31">
        <f>F30</f>
        <v>0</v>
      </c>
      <c r="K30" s="31">
        <f>F30-J30</f>
        <v>0</v>
      </c>
    </row>
    <row r="31" spans="1:14">
      <c r="A31" s="52" t="s">
        <v>16</v>
      </c>
      <c r="B31" s="54"/>
      <c r="C31" s="37">
        <v>0</v>
      </c>
      <c r="D31" s="37">
        <v>0</v>
      </c>
      <c r="E31" s="37"/>
      <c r="F31" s="37"/>
      <c r="G31" s="37"/>
      <c r="H31" s="37">
        <f>C31+E31-F31</f>
        <v>0</v>
      </c>
      <c r="I31" s="29">
        <f>D31+E31-G31</f>
        <v>0</v>
      </c>
      <c r="J31" s="89"/>
      <c r="K31" s="31">
        <f>F31-J31</f>
        <v>0</v>
      </c>
    </row>
    <row r="32" spans="1:14" ht="15.75" thickBot="1">
      <c r="A32" s="90"/>
      <c r="B32" s="91"/>
      <c r="C32" s="92">
        <v>0</v>
      </c>
      <c r="D32" s="92"/>
      <c r="E32" s="92"/>
      <c r="F32" s="92"/>
      <c r="G32" s="92"/>
      <c r="H32" s="93">
        <f>C32+E32-F32</f>
        <v>0</v>
      </c>
      <c r="I32" s="94"/>
      <c r="J32" s="39"/>
      <c r="K32" s="31">
        <f>F32-J32</f>
        <v>0</v>
      </c>
    </row>
    <row r="33" spans="1:11" ht="15.75" thickBot="1">
      <c r="A33" s="95" t="s">
        <v>11</v>
      </c>
      <c r="B33" s="96"/>
      <c r="C33" s="97">
        <f t="shared" ref="C33:K33" si="1">C28+C29+C30+C31</f>
        <v>-10183.630000000179</v>
      </c>
      <c r="D33" s="97">
        <f t="shared" si="1"/>
        <v>6119.4699999998265</v>
      </c>
      <c r="E33" s="97">
        <f t="shared" si="1"/>
        <v>-5080.17</v>
      </c>
      <c r="F33" s="97">
        <f t="shared" si="1"/>
        <v>0</v>
      </c>
      <c r="G33" s="97">
        <f t="shared" si="1"/>
        <v>-1299.96</v>
      </c>
      <c r="H33" s="97">
        <f t="shared" si="1"/>
        <v>-15263.800000000179</v>
      </c>
      <c r="I33" s="97">
        <f t="shared" si="1"/>
        <v>2339.259999999827</v>
      </c>
      <c r="J33" s="97">
        <f t="shared" si="1"/>
        <v>0</v>
      </c>
      <c r="K33" s="97">
        <f t="shared" si="1"/>
        <v>0</v>
      </c>
    </row>
    <row r="34" spans="1:11" ht="15.75" thickBot="1">
      <c r="A34" s="55" t="s">
        <v>32</v>
      </c>
      <c r="B34" s="98"/>
      <c r="C34" s="99">
        <f>C22+C33+C25</f>
        <v>239120.47999999946</v>
      </c>
      <c r="D34" s="99">
        <f>D22+D33+D25</f>
        <v>198316.16999999955</v>
      </c>
      <c r="E34" s="99">
        <f>E22+E33+E25</f>
        <v>1464543.6400000001</v>
      </c>
      <c r="F34" s="99">
        <f>F22+F33+F25</f>
        <v>795305.50000000012</v>
      </c>
      <c r="G34" s="99">
        <f>G22+G33+G25</f>
        <v>1423761.8</v>
      </c>
      <c r="H34" s="99">
        <f>H22+H33+H25</f>
        <v>907808.61999999953</v>
      </c>
      <c r="I34" s="99">
        <f>I22+I33+I25</f>
        <v>239098.00999999949</v>
      </c>
      <c r="J34" s="100">
        <f>J22+J33</f>
        <v>737849.26</v>
      </c>
      <c r="K34" s="100">
        <f>K22+K33</f>
        <v>57456.239999999962</v>
      </c>
    </row>
    <row r="35" spans="1:11" s="2" customFormat="1" ht="55.9" customHeight="1" thickBot="1">
      <c r="A35" s="101" t="s">
        <v>33</v>
      </c>
      <c r="B35" s="102"/>
      <c r="C35" s="3">
        <v>48437.5</v>
      </c>
      <c r="D35" s="3">
        <v>500</v>
      </c>
      <c r="E35" s="3">
        <v>6000</v>
      </c>
      <c r="F35" s="3">
        <v>750</v>
      </c>
      <c r="G35" s="3">
        <v>6000</v>
      </c>
      <c r="H35" s="37">
        <f>C35+E35-F35</f>
        <v>53687.5</v>
      </c>
      <c r="I35" s="3">
        <f>D35+E35-G35</f>
        <v>500</v>
      </c>
      <c r="J35" s="103"/>
      <c r="K35" s="103"/>
    </row>
    <row r="36" spans="1:11" s="2" customFormat="1" ht="15.75" thickBot="1">
      <c r="A36" s="104" t="s">
        <v>34</v>
      </c>
      <c r="B36" s="105"/>
      <c r="C36" s="106"/>
      <c r="D36" s="106"/>
      <c r="E36" s="106"/>
      <c r="F36" s="106">
        <v>750</v>
      </c>
      <c r="G36" s="106"/>
      <c r="H36" s="37"/>
      <c r="I36" s="106">
        <f>D36+E36-G36</f>
        <v>0</v>
      </c>
      <c r="J36" s="107">
        <f>J31+J32+J33+J34</f>
        <v>737849.26</v>
      </c>
      <c r="K36" s="107">
        <f>K31+K32+K33+K34</f>
        <v>57456.239999999962</v>
      </c>
    </row>
    <row r="37" spans="1:11" ht="15.75" thickBot="1">
      <c r="A37" s="104" t="s">
        <v>35</v>
      </c>
      <c r="B37" s="105"/>
      <c r="C37" s="106"/>
      <c r="D37" s="106"/>
      <c r="E37" s="106">
        <v>6000</v>
      </c>
      <c r="F37" s="106"/>
      <c r="G37" s="106">
        <v>6000</v>
      </c>
      <c r="H37" s="37"/>
      <c r="I37" s="106"/>
      <c r="J37" s="58">
        <f>J22+J29+J36</f>
        <v>1475698.52</v>
      </c>
      <c r="K37" s="58">
        <f>K22+K29+K36</f>
        <v>114912.47999999992</v>
      </c>
    </row>
    <row r="38" spans="1:11" ht="15.75" thickBot="1">
      <c r="A38" s="108" t="s">
        <v>17</v>
      </c>
      <c r="B38" s="109"/>
      <c r="C38" s="110">
        <f>C35+C33+C22</f>
        <v>333816.2799999995</v>
      </c>
      <c r="D38" s="110">
        <f>D35+D33+D22</f>
        <v>147594.83999999947</v>
      </c>
      <c r="E38" s="110">
        <f>E35+E33+E22</f>
        <v>1060853.8400000001</v>
      </c>
      <c r="F38" s="110">
        <f>F35+F33+F22</f>
        <v>796055.50000000012</v>
      </c>
      <c r="G38" s="110">
        <f>G35+G33+G22</f>
        <v>1030947.88</v>
      </c>
      <c r="H38" s="110">
        <f>H35+H33+H22</f>
        <v>598614.61999999953</v>
      </c>
      <c r="I38" s="110">
        <f>I35+I33+I22</f>
        <v>177500.79999999941</v>
      </c>
      <c r="J38" s="31"/>
      <c r="K38" s="31"/>
    </row>
    <row r="39" spans="1:11">
      <c r="A39" s="111"/>
      <c r="B39" s="112"/>
      <c r="C39" s="113"/>
      <c r="D39" s="113"/>
      <c r="E39" s="113"/>
      <c r="F39" s="113"/>
      <c r="G39" s="113"/>
      <c r="H39" s="113"/>
      <c r="I39" s="114"/>
      <c r="J39" s="31"/>
      <c r="K39" s="31"/>
    </row>
  </sheetData>
  <mergeCells count="36">
    <mergeCell ref="A38:B38"/>
    <mergeCell ref="A39:I39"/>
    <mergeCell ref="A33:B33"/>
    <mergeCell ref="A34:B34"/>
    <mergeCell ref="A35:B35"/>
    <mergeCell ref="A36:B36"/>
    <mergeCell ref="A37:B37"/>
    <mergeCell ref="A27:I27"/>
    <mergeCell ref="A30:B30"/>
    <mergeCell ref="A31:B31"/>
    <mergeCell ref="A32:B32"/>
    <mergeCell ref="A8:B8"/>
    <mergeCell ref="A3:I3"/>
    <mergeCell ref="A4:I4"/>
    <mergeCell ref="A5:B5"/>
    <mergeCell ref="A6:B6"/>
    <mergeCell ref="A7:I7"/>
    <mergeCell ref="A22:B22"/>
    <mergeCell ref="A23:B23"/>
    <mergeCell ref="A14:B14"/>
    <mergeCell ref="A9:B9"/>
    <mergeCell ref="A10:B10"/>
    <mergeCell ref="A11:B11"/>
    <mergeCell ref="A12:B12"/>
    <mergeCell ref="A19:B19"/>
    <mergeCell ref="A16:B16"/>
    <mergeCell ref="A17:B17"/>
    <mergeCell ref="A18:B18"/>
    <mergeCell ref="A20:B20"/>
    <mergeCell ref="A15:B15"/>
    <mergeCell ref="A21:B21"/>
    <mergeCell ref="A13:B13"/>
    <mergeCell ref="A28:B28"/>
    <mergeCell ref="A29:B29"/>
    <mergeCell ref="A24:B24"/>
    <mergeCell ref="A25:B25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2023-11-22T13:17:10Z</dcterms:modified>
</cp:coreProperties>
</file>