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84" yWindow="48" windowWidth="22308" windowHeight="9000"/>
  </bookViews>
  <sheets>
    <sheet name="2023" sheetId="1" r:id="rId1"/>
  </sheets>
  <calcPr calcId="144525"/>
</workbook>
</file>

<file path=xl/calcChain.xml><?xml version="1.0" encoding="utf-8"?>
<calcChain xmlns="http://schemas.openxmlformats.org/spreadsheetml/2006/main">
  <c r="E55" i="1" l="1"/>
  <c r="F55" i="1"/>
  <c r="F52" i="1"/>
  <c r="E52" i="1"/>
  <c r="D52" i="1"/>
  <c r="C52" i="1"/>
  <c r="I51" i="1"/>
  <c r="H51" i="1"/>
  <c r="H50" i="1"/>
  <c r="G50" i="1"/>
  <c r="G52" i="1" s="1"/>
  <c r="I49" i="1"/>
  <c r="H49" i="1"/>
  <c r="I48" i="1"/>
  <c r="H48" i="1"/>
  <c r="I47" i="1"/>
  <c r="H47" i="1"/>
  <c r="D45" i="1"/>
  <c r="C45" i="1"/>
  <c r="I44" i="1"/>
  <c r="H44" i="1"/>
  <c r="I43" i="1"/>
  <c r="H43" i="1"/>
  <c r="I42" i="1"/>
  <c r="H42" i="1"/>
  <c r="I41" i="1"/>
  <c r="H41" i="1"/>
  <c r="G40" i="1"/>
  <c r="E40" i="1"/>
  <c r="H40" i="1" s="1"/>
  <c r="G39" i="1"/>
  <c r="G45" i="1" s="1"/>
  <c r="F39" i="1"/>
  <c r="F45" i="1" s="1"/>
  <c r="E39" i="1"/>
  <c r="H39" i="1" s="1"/>
  <c r="H45" i="1" s="1"/>
  <c r="F38" i="1"/>
  <c r="D38" i="1"/>
  <c r="C38" i="1"/>
  <c r="E36" i="1"/>
  <c r="H36" i="1" s="1"/>
  <c r="I35" i="1"/>
  <c r="H35" i="1"/>
  <c r="I34" i="1"/>
  <c r="H34" i="1"/>
  <c r="G33" i="1"/>
  <c r="E33" i="1"/>
  <c r="I31" i="1"/>
  <c r="H31" i="1"/>
  <c r="I30" i="1"/>
  <c r="H30" i="1"/>
  <c r="I29" i="1"/>
  <c r="H29" i="1"/>
  <c r="G28" i="1"/>
  <c r="E28" i="1"/>
  <c r="I28" i="1" s="1"/>
  <c r="I26" i="1"/>
  <c r="H26" i="1"/>
  <c r="I25" i="1"/>
  <c r="H25" i="1"/>
  <c r="I24" i="1"/>
  <c r="H24" i="1"/>
  <c r="G23" i="1"/>
  <c r="E23" i="1"/>
  <c r="H23" i="1" s="1"/>
  <c r="I21" i="1"/>
  <c r="H21" i="1"/>
  <c r="I20" i="1"/>
  <c r="H20" i="1"/>
  <c r="I19" i="1"/>
  <c r="H19" i="1"/>
  <c r="G18" i="1"/>
  <c r="E18" i="1"/>
  <c r="H18" i="1" s="1"/>
  <c r="I16" i="1"/>
  <c r="H16" i="1"/>
  <c r="I15" i="1"/>
  <c r="H15" i="1"/>
  <c r="I14" i="1"/>
  <c r="H14" i="1"/>
  <c r="G13" i="1"/>
  <c r="E13" i="1"/>
  <c r="H13" i="1" s="1"/>
  <c r="I11" i="1"/>
  <c r="H11" i="1"/>
  <c r="I10" i="1"/>
  <c r="H10" i="1"/>
  <c r="I9" i="1"/>
  <c r="H9" i="1"/>
  <c r="G8" i="1"/>
  <c r="E8" i="1"/>
  <c r="I8" i="1" s="1"/>
  <c r="I13" i="1" l="1"/>
  <c r="I18" i="1"/>
  <c r="I23" i="1"/>
  <c r="G38" i="1"/>
  <c r="H52" i="1"/>
  <c r="C53" i="1"/>
  <c r="E38" i="1"/>
  <c r="E53" i="1" s="1"/>
  <c r="D53" i="1"/>
  <c r="F53" i="1"/>
  <c r="G53" i="1"/>
  <c r="H8" i="1"/>
  <c r="H28" i="1"/>
  <c r="H33" i="1"/>
  <c r="I36" i="1"/>
  <c r="I39" i="1"/>
  <c r="I45" i="1" s="1"/>
  <c r="I40" i="1"/>
  <c r="E45" i="1"/>
  <c r="I50" i="1"/>
  <c r="I52" i="1" s="1"/>
  <c r="I33" i="1"/>
  <c r="I38" i="1" s="1"/>
  <c r="K44" i="1" l="1"/>
  <c r="K45" i="1" s="1"/>
  <c r="I53" i="1"/>
  <c r="H38" i="1"/>
  <c r="H53" i="1" s="1"/>
</calcChain>
</file>

<file path=xl/sharedStrings.xml><?xml version="1.0" encoding="utf-8"?>
<sst xmlns="http://schemas.openxmlformats.org/spreadsheetml/2006/main" count="60" uniqueCount="34">
  <si>
    <t>УТВЕРЖДАЮ</t>
  </si>
  <si>
    <t>Директор ООО УК "Эталон"____________________Э.В. Цыганова</t>
  </si>
  <si>
    <t>Информация о состоянии лицевого счета  д.№  28 по ул. Садовая</t>
  </si>
  <si>
    <t>за период  01.01.2023-31.12.2023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</si>
  <si>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</si>
  <si>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</si>
  <si>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</si>
  <si>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</si>
  <si>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</si>
  <si>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населением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</si>
  <si>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</si>
  <si>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</si>
  <si>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 xml:space="preserve">Обслуживаемая площадь  - 2056,8 кв.м. </t>
  </si>
  <si>
    <t>Содержание</t>
  </si>
  <si>
    <t xml:space="preserve">Не сходится задолженность и остаток </t>
  </si>
  <si>
    <t>в т.ч население</t>
  </si>
  <si>
    <t>ООО "Дача Винтера"</t>
  </si>
  <si>
    <t>ИП Перелыгин А.А.</t>
  </si>
  <si>
    <t xml:space="preserve"> </t>
  </si>
  <si>
    <t>Текущий ремонт</t>
  </si>
  <si>
    <t>Управление</t>
  </si>
  <si>
    <t>ОДН водоснабжение</t>
  </si>
  <si>
    <t>ОДН водоотведение</t>
  </si>
  <si>
    <t>ОДН электроснабжение</t>
  </si>
  <si>
    <t>Итого</t>
  </si>
  <si>
    <t>Капитальный ремонт</t>
  </si>
  <si>
    <t>Администрация СМР</t>
  </si>
  <si>
    <t>Платежи банка</t>
  </si>
  <si>
    <t xml:space="preserve">Водоснабжение </t>
  </si>
  <si>
    <t>водоотведение</t>
  </si>
  <si>
    <t>Теплоснабжение</t>
  </si>
  <si>
    <t>Сбор и вывоз ТБО</t>
  </si>
  <si>
    <t>Обращение с ТКО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</si>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</sst>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0"/>
      <color rgb="FF0000FF"/>
      <name val="Arial"/>
      <family val="2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color rgb="FF0000FF"/>
      <name val="Arial Cyr"/>
      <charset val="204"/>
    </font>
    <font>
      <sz val="10"/>
      <name val="Arial Cyr"/>
      <charset val="204"/>
    </font>
    <font>
      <i/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28">
    <xf numFmtId="0" fontId="0" fillId="0" borderId="0" xfId="0"/>
    <xf numFmtId="0" fontId="1" fillId="0" borderId="0" xfId="0" applyFont="1"/>
    <xf numFmtId="1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left"/>
    </xf>
    <xf numFmtId="3" fontId="8" fillId="2" borderId="3" xfId="0" applyNumberFormat="1" applyFont="1" applyFill="1" applyBorder="1" applyAlignment="1">
      <alignment horizontal="left"/>
    </xf>
    <xf numFmtId="3" fontId="8" fillId="2" borderId="10" xfId="0" applyNumberFormat="1" applyFont="1" applyFill="1" applyBorder="1" applyAlignment="1">
      <alignment horizontal="center"/>
    </xf>
    <xf numFmtId="3" fontId="8" fillId="2" borderId="11" xfId="0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/>
    <xf numFmtId="3" fontId="9" fillId="4" borderId="12" xfId="0" applyNumberFormat="1" applyFont="1" applyFill="1" applyBorder="1" applyAlignment="1">
      <alignment horizontal="center"/>
    </xf>
    <xf numFmtId="3" fontId="9" fillId="4" borderId="13" xfId="0" applyNumberFormat="1" applyFont="1" applyFill="1" applyBorder="1" applyAlignment="1">
      <alignment horizontal="center"/>
    </xf>
    <xf numFmtId="3" fontId="9" fillId="4" borderId="12" xfId="0" applyNumberFormat="1" applyFont="1" applyFill="1" applyBorder="1" applyAlignment="1">
      <alignment horizontal="center"/>
    </xf>
    <xf numFmtId="3" fontId="9" fillId="4" borderId="14" xfId="0" applyNumberFormat="1" applyFont="1" applyFill="1" applyBorder="1" applyAlignment="1">
      <alignment horizontal="center"/>
    </xf>
    <xf numFmtId="3" fontId="9" fillId="4" borderId="13" xfId="0" applyNumberFormat="1" applyFont="1" applyFill="1" applyBorder="1" applyAlignment="1">
      <alignment horizontal="center"/>
    </xf>
    <xf numFmtId="3" fontId="9" fillId="4" borderId="15" xfId="0" applyNumberFormat="1" applyFont="1" applyFill="1" applyBorder="1" applyAlignment="1">
      <alignment horizontal="center"/>
    </xf>
    <xf numFmtId="3" fontId="9" fillId="4" borderId="16" xfId="0" applyNumberFormat="1" applyFont="1" applyFill="1" applyBorder="1" applyAlignment="1">
      <alignment horizontal="center"/>
    </xf>
    <xf numFmtId="3" fontId="9" fillId="4" borderId="11" xfId="0" applyNumberFormat="1" applyFont="1" applyFill="1" applyBorder="1" applyAlignment="1">
      <alignment horizontal="center"/>
    </xf>
    <xf numFmtId="3" fontId="9" fillId="4" borderId="17" xfId="0" applyNumberFormat="1" applyFont="1" applyFill="1" applyBorder="1" applyAlignment="1">
      <alignment horizontal="center"/>
    </xf>
    <xf numFmtId="3" fontId="9" fillId="4" borderId="18" xfId="0" applyNumberFormat="1" applyFont="1" applyFill="1" applyBorder="1" applyAlignment="1">
      <alignment horizontal="center"/>
    </xf>
    <xf numFmtId="3" fontId="9" fillId="4" borderId="19" xfId="0" applyNumberFormat="1" applyFont="1" applyFill="1" applyBorder="1" applyAlignment="1">
      <alignment horizontal="center"/>
    </xf>
    <xf numFmtId="3" fontId="9" fillId="4" borderId="20" xfId="0" applyNumberFormat="1" applyFont="1" applyFill="1" applyBorder="1" applyAlignment="1">
      <alignment horizontal="center"/>
    </xf>
    <xf numFmtId="3" fontId="9" fillId="4" borderId="21" xfId="0" applyNumberFormat="1" applyFont="1" applyFill="1" applyBorder="1" applyAlignment="1">
      <alignment horizontal="center"/>
    </xf>
    <xf numFmtId="3" fontId="9" fillId="4" borderId="20" xfId="0" applyNumberFormat="1" applyFont="1" applyFill="1" applyBorder="1" applyAlignment="1">
      <alignment horizontal="center"/>
    </xf>
    <xf numFmtId="3" fontId="9" fillId="4" borderId="22" xfId="0" applyNumberFormat="1" applyFont="1" applyFill="1" applyBorder="1" applyAlignment="1">
      <alignment horizontal="center"/>
    </xf>
    <xf numFmtId="3" fontId="9" fillId="4" borderId="21" xfId="0" applyNumberFormat="1" applyFont="1" applyFill="1" applyBorder="1" applyAlignment="1">
      <alignment horizontal="center"/>
    </xf>
    <xf numFmtId="3" fontId="8" fillId="0" borderId="23" xfId="0" applyNumberFormat="1" applyFont="1" applyBorder="1" applyAlignment="1">
      <alignment horizontal="left"/>
    </xf>
    <xf numFmtId="3" fontId="10" fillId="0" borderId="24" xfId="0" applyNumberFormat="1" applyFont="1" applyBorder="1" applyAlignment="1">
      <alignment horizontal="left"/>
    </xf>
    <xf numFmtId="3" fontId="8" fillId="0" borderId="25" xfId="0" applyNumberFormat="1" applyFont="1" applyBorder="1" applyAlignment="1">
      <alignment horizontal="center"/>
    </xf>
    <xf numFmtId="3" fontId="8" fillId="0" borderId="26" xfId="0" applyNumberFormat="1" applyFont="1" applyBorder="1" applyAlignment="1">
      <alignment horizontal="center"/>
    </xf>
    <xf numFmtId="3" fontId="8" fillId="2" borderId="27" xfId="0" applyNumberFormat="1" applyFont="1" applyFill="1" applyBorder="1" applyAlignment="1">
      <alignment horizontal="left"/>
    </xf>
    <xf numFmtId="3" fontId="8" fillId="2" borderId="28" xfId="0" applyNumberFormat="1" applyFont="1" applyFill="1" applyBorder="1" applyAlignment="1">
      <alignment horizontal="left"/>
    </xf>
    <xf numFmtId="3" fontId="8" fillId="2" borderId="29" xfId="0" applyNumberFormat="1" applyFont="1" applyFill="1" applyBorder="1" applyAlignment="1">
      <alignment horizontal="center"/>
    </xf>
    <xf numFmtId="3" fontId="8" fillId="2" borderId="30" xfId="0" applyNumberFormat="1" applyFont="1" applyFill="1" applyBorder="1" applyAlignment="1">
      <alignment horizontal="center"/>
    </xf>
    <xf numFmtId="0" fontId="8" fillId="3" borderId="0" xfId="0" applyFont="1" applyFill="1"/>
    <xf numFmtId="3" fontId="9" fillId="4" borderId="31" xfId="0" applyNumberFormat="1" applyFont="1" applyFill="1" applyBorder="1" applyAlignment="1">
      <alignment horizontal="center"/>
    </xf>
    <xf numFmtId="3" fontId="8" fillId="0" borderId="32" xfId="0" applyNumberFormat="1" applyFont="1" applyBorder="1" applyAlignment="1">
      <alignment horizontal="left"/>
    </xf>
    <xf numFmtId="3" fontId="8" fillId="0" borderId="33" xfId="0" applyNumberFormat="1" applyFont="1" applyBorder="1" applyAlignment="1">
      <alignment horizontal="left"/>
    </xf>
    <xf numFmtId="3" fontId="8" fillId="5" borderId="27" xfId="0" applyNumberFormat="1" applyFont="1" applyFill="1" applyBorder="1" applyAlignment="1">
      <alignment horizontal="left"/>
    </xf>
    <xf numFmtId="3" fontId="8" fillId="5" borderId="28" xfId="0" applyNumberFormat="1" applyFont="1" applyFill="1" applyBorder="1" applyAlignment="1">
      <alignment horizontal="left"/>
    </xf>
    <xf numFmtId="3" fontId="8" fillId="5" borderId="29" xfId="0" applyNumberFormat="1" applyFont="1" applyFill="1" applyBorder="1" applyAlignment="1">
      <alignment horizontal="center"/>
    </xf>
    <xf numFmtId="3" fontId="8" fillId="5" borderId="27" xfId="0" applyNumberFormat="1" applyFont="1" applyFill="1" applyBorder="1" applyAlignment="1">
      <alignment horizontal="center"/>
    </xf>
    <xf numFmtId="3" fontId="8" fillId="0" borderId="23" xfId="0" applyNumberFormat="1" applyFont="1" applyBorder="1" applyAlignment="1">
      <alignment horizontal="right"/>
    </xf>
    <xf numFmtId="3" fontId="8" fillId="0" borderId="24" xfId="0" applyNumberFormat="1" applyFont="1" applyBorder="1" applyAlignment="1">
      <alignment horizontal="right"/>
    </xf>
    <xf numFmtId="3" fontId="8" fillId="0" borderId="25" xfId="0" applyNumberFormat="1" applyFont="1" applyBorder="1" applyAlignment="1">
      <alignment horizontal="center" vertical="center"/>
    </xf>
    <xf numFmtId="3" fontId="8" fillId="0" borderId="34" xfId="0" applyNumberFormat="1" applyFont="1" applyBorder="1" applyAlignment="1">
      <alignment horizontal="center"/>
    </xf>
    <xf numFmtId="3" fontId="8" fillId="2" borderId="11" xfId="0" applyNumberFormat="1" applyFont="1" applyFill="1" applyBorder="1" applyAlignment="1">
      <alignment horizontal="left"/>
    </xf>
    <xf numFmtId="3" fontId="8" fillId="2" borderId="35" xfId="0" applyNumberFormat="1" applyFont="1" applyFill="1" applyBorder="1" applyAlignment="1">
      <alignment horizontal="left"/>
    </xf>
    <xf numFmtId="3" fontId="8" fillId="0" borderId="36" xfId="0" applyNumberFormat="1" applyFont="1" applyFill="1" applyBorder="1" applyAlignment="1">
      <alignment horizontal="left"/>
    </xf>
    <xf numFmtId="3" fontId="8" fillId="0" borderId="37" xfId="0" applyNumberFormat="1" applyFont="1" applyFill="1" applyBorder="1" applyAlignment="1">
      <alignment horizontal="left"/>
    </xf>
    <xf numFmtId="3" fontId="8" fillId="0" borderId="25" xfId="0" applyNumberFormat="1" applyFont="1" applyFill="1" applyBorder="1" applyAlignment="1">
      <alignment horizontal="center"/>
    </xf>
    <xf numFmtId="3" fontId="8" fillId="0" borderId="26" xfId="0" applyNumberFormat="1" applyFont="1" applyFill="1" applyBorder="1" applyAlignment="1">
      <alignment horizontal="center"/>
    </xf>
    <xf numFmtId="3" fontId="8" fillId="0" borderId="32" xfId="0" applyNumberFormat="1" applyFont="1" applyFill="1" applyBorder="1" applyAlignment="1">
      <alignment horizontal="center"/>
    </xf>
    <xf numFmtId="3" fontId="8" fillId="0" borderId="33" xfId="0" applyNumberFormat="1" applyFont="1" applyFill="1" applyBorder="1" applyAlignment="1">
      <alignment horizontal="center"/>
    </xf>
    <xf numFmtId="3" fontId="2" fillId="6" borderId="38" xfId="0" applyNumberFormat="1" applyFont="1" applyFill="1" applyBorder="1" applyAlignment="1">
      <alignment horizontal="center"/>
    </xf>
    <xf numFmtId="3" fontId="2" fillId="6" borderId="39" xfId="0" applyNumberFormat="1" applyFont="1" applyFill="1" applyBorder="1" applyAlignment="1">
      <alignment horizontal="center"/>
    </xf>
    <xf numFmtId="3" fontId="2" fillId="6" borderId="40" xfId="0" applyNumberFormat="1" applyFont="1" applyFill="1" applyBorder="1" applyAlignment="1">
      <alignment horizontal="center"/>
    </xf>
    <xf numFmtId="0" fontId="1" fillId="3" borderId="0" xfId="0" applyFont="1" applyFill="1"/>
    <xf numFmtId="3" fontId="8" fillId="0" borderId="6" xfId="1" applyNumberFormat="1" applyFont="1" applyBorder="1" applyAlignment="1">
      <alignment horizontal="left" wrapText="1"/>
    </xf>
    <xf numFmtId="3" fontId="8" fillId="0" borderId="29" xfId="1" applyNumberFormat="1" applyFont="1" applyBorder="1" applyAlignment="1">
      <alignment horizontal="left" wrapText="1"/>
    </xf>
    <xf numFmtId="3" fontId="8" fillId="7" borderId="30" xfId="1" applyNumberFormat="1" applyFont="1" applyFill="1" applyBorder="1" applyAlignment="1">
      <alignment horizontal="center"/>
    </xf>
    <xf numFmtId="3" fontId="8" fillId="7" borderId="11" xfId="0" applyNumberFormat="1" applyFont="1" applyFill="1" applyBorder="1" applyAlignment="1">
      <alignment horizontal="center"/>
    </xf>
    <xf numFmtId="0" fontId="8" fillId="0" borderId="0" xfId="1" applyFont="1"/>
    <xf numFmtId="0" fontId="12" fillId="0" borderId="0" xfId="0" applyFont="1"/>
    <xf numFmtId="3" fontId="9" fillId="4" borderId="12" xfId="1" applyNumberFormat="1" applyFont="1" applyFill="1" applyBorder="1" applyAlignment="1">
      <alignment horizontal="center"/>
    </xf>
    <xf numFmtId="3" fontId="9" fillId="4" borderId="14" xfId="1" applyNumberFormat="1" applyFont="1" applyFill="1" applyBorder="1" applyAlignment="1">
      <alignment horizontal="center"/>
    </xf>
    <xf numFmtId="3" fontId="9" fillId="4" borderId="13" xfId="1" applyNumberFormat="1" applyFont="1" applyFill="1" applyBorder="1" applyAlignment="1">
      <alignment horizontal="center"/>
    </xf>
    <xf numFmtId="0" fontId="8" fillId="8" borderId="0" xfId="1" applyFont="1" applyFill="1"/>
    <xf numFmtId="3" fontId="12" fillId="0" borderId="0" xfId="0" applyNumberFormat="1" applyFont="1"/>
    <xf numFmtId="3" fontId="9" fillId="4" borderId="31" xfId="1" applyNumberFormat="1" applyFont="1" applyFill="1" applyBorder="1" applyAlignment="1">
      <alignment horizontal="center"/>
    </xf>
    <xf numFmtId="3" fontId="9" fillId="4" borderId="18" xfId="1" applyNumberFormat="1" applyFont="1" applyFill="1" applyBorder="1" applyAlignment="1">
      <alignment horizontal="center"/>
    </xf>
    <xf numFmtId="3" fontId="9" fillId="4" borderId="19" xfId="1" applyNumberFormat="1" applyFont="1" applyFill="1" applyBorder="1" applyAlignment="1">
      <alignment horizontal="center"/>
    </xf>
    <xf numFmtId="3" fontId="9" fillId="4" borderId="41" xfId="1" applyNumberFormat="1" applyFont="1" applyFill="1" applyBorder="1" applyAlignment="1">
      <alignment horizontal="center" wrapText="1"/>
    </xf>
    <xf numFmtId="3" fontId="9" fillId="4" borderId="42" xfId="1" applyNumberFormat="1" applyFont="1" applyFill="1" applyBorder="1" applyAlignment="1">
      <alignment horizontal="center" wrapText="1"/>
    </xf>
    <xf numFmtId="3" fontId="9" fillId="4" borderId="20" xfId="1" applyNumberFormat="1" applyFont="1" applyFill="1" applyBorder="1" applyAlignment="1">
      <alignment horizontal="center"/>
    </xf>
    <xf numFmtId="3" fontId="9" fillId="4" borderId="22" xfId="1" applyNumberFormat="1" applyFont="1" applyFill="1" applyBorder="1" applyAlignment="1">
      <alignment horizontal="center"/>
    </xf>
    <xf numFmtId="3" fontId="9" fillId="4" borderId="21" xfId="1" applyNumberFormat="1" applyFont="1" applyFill="1" applyBorder="1" applyAlignment="1">
      <alignment horizontal="center"/>
    </xf>
    <xf numFmtId="3" fontId="8" fillId="0" borderId="43" xfId="1" applyNumberFormat="1" applyFont="1" applyBorder="1" applyAlignment="1">
      <alignment horizontal="left" wrapText="1"/>
    </xf>
    <xf numFmtId="3" fontId="0" fillId="0" borderId="25" xfId="0" applyNumberFormat="1" applyBorder="1" applyAlignment="1">
      <alignment horizontal="left" wrapText="1"/>
    </xf>
    <xf numFmtId="3" fontId="8" fillId="7" borderId="26" xfId="1" applyNumberFormat="1" applyFont="1" applyFill="1" applyBorder="1" applyAlignment="1">
      <alignment horizontal="center"/>
    </xf>
    <xf numFmtId="3" fontId="8" fillId="0" borderId="0" xfId="1" applyNumberFormat="1" applyFont="1"/>
    <xf numFmtId="3" fontId="8" fillId="5" borderId="44" xfId="1" applyNumberFormat="1" applyFont="1" applyFill="1" applyBorder="1" applyAlignment="1">
      <alignment horizontal="left" wrapText="1"/>
    </xf>
    <xf numFmtId="3" fontId="0" fillId="5" borderId="9" xfId="0" applyNumberFormat="1" applyFill="1" applyBorder="1" applyAlignment="1">
      <alignment horizontal="left" wrapText="1"/>
    </xf>
    <xf numFmtId="3" fontId="8" fillId="5" borderId="18" xfId="1" applyNumberFormat="1" applyFont="1" applyFill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45" xfId="0" applyNumberFormat="1" applyFont="1" applyBorder="1" applyAlignment="1">
      <alignment horizontal="center"/>
    </xf>
    <xf numFmtId="3" fontId="1" fillId="0" borderId="46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left" wrapText="1"/>
    </xf>
    <xf numFmtId="3" fontId="8" fillId="0" borderId="13" xfId="0" applyNumberFormat="1" applyFont="1" applyBorder="1" applyAlignment="1">
      <alignment horizontal="left" wrapText="1"/>
    </xf>
    <xf numFmtId="3" fontId="8" fillId="0" borderId="47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2" borderId="32" xfId="0" applyNumberFormat="1" applyFont="1" applyFill="1" applyBorder="1" applyAlignment="1">
      <alignment horizontal="center"/>
    </xf>
    <xf numFmtId="3" fontId="8" fillId="7" borderId="32" xfId="0" applyNumberFormat="1" applyFont="1" applyFill="1" applyBorder="1" applyAlignment="1">
      <alignment horizontal="center"/>
    </xf>
    <xf numFmtId="3" fontId="8" fillId="0" borderId="31" xfId="0" applyNumberFormat="1" applyFont="1" applyBorder="1" applyAlignment="1">
      <alignment horizontal="left" wrapText="1"/>
    </xf>
    <xf numFmtId="3" fontId="8" fillId="0" borderId="19" xfId="0" applyNumberFormat="1" applyFont="1" applyBorder="1" applyAlignment="1">
      <alignment horizontal="left" wrapText="1"/>
    </xf>
    <xf numFmtId="3" fontId="8" fillId="0" borderId="31" xfId="0" applyNumberFormat="1" applyFont="1" applyBorder="1" applyAlignment="1">
      <alignment horizontal="left"/>
    </xf>
    <xf numFmtId="3" fontId="8" fillId="0" borderId="19" xfId="0" applyNumberFormat="1" applyFont="1" applyBorder="1" applyAlignment="1">
      <alignment horizontal="left"/>
    </xf>
    <xf numFmtId="3" fontId="8" fillId="0" borderId="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3" fontId="8" fillId="0" borderId="48" xfId="0" applyNumberFormat="1" applyFont="1" applyBorder="1" applyAlignment="1">
      <alignment horizontal="center"/>
    </xf>
    <xf numFmtId="3" fontId="8" fillId="0" borderId="49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5" fillId="6" borderId="50" xfId="0" applyNumberFormat="1" applyFont="1" applyFill="1" applyBorder="1" applyAlignment="1">
      <alignment horizontal="center"/>
    </xf>
    <xf numFmtId="3" fontId="5" fillId="6" borderId="46" xfId="0" applyNumberFormat="1" applyFont="1" applyFill="1" applyBorder="1" applyAlignment="1">
      <alignment horizontal="center"/>
    </xf>
    <xf numFmtId="3" fontId="5" fillId="6" borderId="51" xfId="0" applyNumberFormat="1" applyFont="1" applyFill="1" applyBorder="1" applyAlignment="1">
      <alignment horizontal="center"/>
    </xf>
    <xf numFmtId="3" fontId="5" fillId="6" borderId="40" xfId="0" applyNumberFormat="1" applyFont="1" applyFill="1" applyBorder="1" applyAlignment="1">
      <alignment horizontal="center"/>
    </xf>
    <xf numFmtId="0" fontId="5" fillId="0" borderId="0" xfId="0" applyFont="1"/>
    <xf numFmtId="3" fontId="5" fillId="6" borderId="38" xfId="0" applyNumberFormat="1" applyFont="1" applyFill="1" applyBorder="1" applyAlignment="1">
      <alignment horizontal="left"/>
    </xf>
    <xf numFmtId="3" fontId="5" fillId="6" borderId="39" xfId="0" applyNumberFormat="1" applyFont="1" applyFill="1" applyBorder="1" applyAlignment="1">
      <alignment horizontal="left"/>
    </xf>
    <xf numFmtId="2" fontId="5" fillId="0" borderId="0" xfId="0" applyNumberFormat="1" applyFont="1"/>
    <xf numFmtId="3" fontId="1" fillId="0" borderId="0" xfId="0" applyNumberFormat="1" applyFo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tabSelected="1" workbookViewId="0">
      <selection activeCell="E56" sqref="E56"/>
    </sheetView>
  </sheetViews>
  <sheetFormatPr defaultRowHeight="13.2" x14ac:dyDescent="0.25"/>
  <cols>
    <col min="1" max="1" width="8.88671875" style="1"/>
    <col min="2" max="2" width="15.109375" style="1" customWidth="1"/>
    <col min="3" max="3" width="13.33203125" style="2" customWidth="1"/>
    <col min="4" max="4" width="13.109375" style="1" customWidth="1"/>
    <col min="5" max="5" width="12.5546875" style="1" customWidth="1"/>
    <col min="6" max="6" width="13.109375" style="1" customWidth="1"/>
    <col min="7" max="7" width="16.44140625" style="1" customWidth="1"/>
    <col min="8" max="8" width="18.6640625" style="1" customWidth="1"/>
    <col min="9" max="9" width="19.88671875" style="1" customWidth="1"/>
    <col min="10" max="10" width="9.109375" style="1" hidden="1" customWidth="1"/>
    <col min="11" max="11" width="37.109375" style="1" hidden="1" customWidth="1"/>
    <col min="12" max="12" width="9.109375" style="1" hidden="1" customWidth="1"/>
    <col min="13" max="15" width="9.109375" style="1" customWidth="1"/>
    <col min="16" max="254" width="8.88671875" style="1"/>
    <col min="255" max="255" width="15.109375" style="1" customWidth="1"/>
    <col min="256" max="256" width="13.33203125" style="1" customWidth="1"/>
    <col min="257" max="257" width="11.109375" style="1" customWidth="1"/>
    <col min="258" max="258" width="12.5546875" style="1" customWidth="1"/>
    <col min="259" max="259" width="13.109375" style="1" customWidth="1"/>
    <col min="260" max="260" width="16.44140625" style="1" customWidth="1"/>
    <col min="261" max="261" width="18.6640625" style="1" customWidth="1"/>
    <col min="262" max="262" width="19.88671875" style="1" customWidth="1"/>
    <col min="263" max="510" width="8.88671875" style="1"/>
    <col min="511" max="511" width="15.109375" style="1" customWidth="1"/>
    <col min="512" max="512" width="13.33203125" style="1" customWidth="1"/>
    <col min="513" max="513" width="11.109375" style="1" customWidth="1"/>
    <col min="514" max="514" width="12.5546875" style="1" customWidth="1"/>
    <col min="515" max="515" width="13.109375" style="1" customWidth="1"/>
    <col min="516" max="516" width="16.44140625" style="1" customWidth="1"/>
    <col min="517" max="517" width="18.6640625" style="1" customWidth="1"/>
    <col min="518" max="518" width="19.88671875" style="1" customWidth="1"/>
    <col min="519" max="766" width="8.88671875" style="1"/>
    <col min="767" max="767" width="15.109375" style="1" customWidth="1"/>
    <col min="768" max="768" width="13.33203125" style="1" customWidth="1"/>
    <col min="769" max="769" width="11.109375" style="1" customWidth="1"/>
    <col min="770" max="770" width="12.5546875" style="1" customWidth="1"/>
    <col min="771" max="771" width="13.109375" style="1" customWidth="1"/>
    <col min="772" max="772" width="16.44140625" style="1" customWidth="1"/>
    <col min="773" max="773" width="18.6640625" style="1" customWidth="1"/>
    <col min="774" max="774" width="19.88671875" style="1" customWidth="1"/>
    <col min="775" max="1022" width="8.88671875" style="1"/>
    <col min="1023" max="1023" width="15.109375" style="1" customWidth="1"/>
    <col min="1024" max="1024" width="13.33203125" style="1" customWidth="1"/>
    <col min="1025" max="1025" width="11.109375" style="1" customWidth="1"/>
    <col min="1026" max="1026" width="12.5546875" style="1" customWidth="1"/>
    <col min="1027" max="1027" width="13.109375" style="1" customWidth="1"/>
    <col min="1028" max="1028" width="16.44140625" style="1" customWidth="1"/>
    <col min="1029" max="1029" width="18.6640625" style="1" customWidth="1"/>
    <col min="1030" max="1030" width="19.88671875" style="1" customWidth="1"/>
    <col min="1031" max="1278" width="8.88671875" style="1"/>
    <col min="1279" max="1279" width="15.109375" style="1" customWidth="1"/>
    <col min="1280" max="1280" width="13.33203125" style="1" customWidth="1"/>
    <col min="1281" max="1281" width="11.109375" style="1" customWidth="1"/>
    <col min="1282" max="1282" width="12.5546875" style="1" customWidth="1"/>
    <col min="1283" max="1283" width="13.109375" style="1" customWidth="1"/>
    <col min="1284" max="1284" width="16.44140625" style="1" customWidth="1"/>
    <col min="1285" max="1285" width="18.6640625" style="1" customWidth="1"/>
    <col min="1286" max="1286" width="19.88671875" style="1" customWidth="1"/>
    <col min="1287" max="1534" width="8.88671875" style="1"/>
    <col min="1535" max="1535" width="15.109375" style="1" customWidth="1"/>
    <col min="1536" max="1536" width="13.33203125" style="1" customWidth="1"/>
    <col min="1537" max="1537" width="11.109375" style="1" customWidth="1"/>
    <col min="1538" max="1538" width="12.5546875" style="1" customWidth="1"/>
    <col min="1539" max="1539" width="13.109375" style="1" customWidth="1"/>
    <col min="1540" max="1540" width="16.44140625" style="1" customWidth="1"/>
    <col min="1541" max="1541" width="18.6640625" style="1" customWidth="1"/>
    <col min="1542" max="1542" width="19.88671875" style="1" customWidth="1"/>
    <col min="1543" max="1790" width="8.88671875" style="1"/>
    <col min="1791" max="1791" width="15.109375" style="1" customWidth="1"/>
    <col min="1792" max="1792" width="13.33203125" style="1" customWidth="1"/>
    <col min="1793" max="1793" width="11.109375" style="1" customWidth="1"/>
    <col min="1794" max="1794" width="12.5546875" style="1" customWidth="1"/>
    <col min="1795" max="1795" width="13.109375" style="1" customWidth="1"/>
    <col min="1796" max="1796" width="16.44140625" style="1" customWidth="1"/>
    <col min="1797" max="1797" width="18.6640625" style="1" customWidth="1"/>
    <col min="1798" max="1798" width="19.88671875" style="1" customWidth="1"/>
    <col min="1799" max="2046" width="8.88671875" style="1"/>
    <col min="2047" max="2047" width="15.109375" style="1" customWidth="1"/>
    <col min="2048" max="2048" width="13.33203125" style="1" customWidth="1"/>
    <col min="2049" max="2049" width="11.109375" style="1" customWidth="1"/>
    <col min="2050" max="2050" width="12.5546875" style="1" customWidth="1"/>
    <col min="2051" max="2051" width="13.109375" style="1" customWidth="1"/>
    <col min="2052" max="2052" width="16.44140625" style="1" customWidth="1"/>
    <col min="2053" max="2053" width="18.6640625" style="1" customWidth="1"/>
    <col min="2054" max="2054" width="19.88671875" style="1" customWidth="1"/>
    <col min="2055" max="2302" width="8.88671875" style="1"/>
    <col min="2303" max="2303" width="15.109375" style="1" customWidth="1"/>
    <col min="2304" max="2304" width="13.33203125" style="1" customWidth="1"/>
    <col min="2305" max="2305" width="11.109375" style="1" customWidth="1"/>
    <col min="2306" max="2306" width="12.5546875" style="1" customWidth="1"/>
    <col min="2307" max="2307" width="13.109375" style="1" customWidth="1"/>
    <col min="2308" max="2308" width="16.44140625" style="1" customWidth="1"/>
    <col min="2309" max="2309" width="18.6640625" style="1" customWidth="1"/>
    <col min="2310" max="2310" width="19.88671875" style="1" customWidth="1"/>
    <col min="2311" max="2558" width="8.88671875" style="1"/>
    <col min="2559" max="2559" width="15.109375" style="1" customWidth="1"/>
    <col min="2560" max="2560" width="13.33203125" style="1" customWidth="1"/>
    <col min="2561" max="2561" width="11.109375" style="1" customWidth="1"/>
    <col min="2562" max="2562" width="12.5546875" style="1" customWidth="1"/>
    <col min="2563" max="2563" width="13.109375" style="1" customWidth="1"/>
    <col min="2564" max="2564" width="16.44140625" style="1" customWidth="1"/>
    <col min="2565" max="2565" width="18.6640625" style="1" customWidth="1"/>
    <col min="2566" max="2566" width="19.88671875" style="1" customWidth="1"/>
    <col min="2567" max="2814" width="8.88671875" style="1"/>
    <col min="2815" max="2815" width="15.109375" style="1" customWidth="1"/>
    <col min="2816" max="2816" width="13.33203125" style="1" customWidth="1"/>
    <col min="2817" max="2817" width="11.109375" style="1" customWidth="1"/>
    <col min="2818" max="2818" width="12.5546875" style="1" customWidth="1"/>
    <col min="2819" max="2819" width="13.109375" style="1" customWidth="1"/>
    <col min="2820" max="2820" width="16.44140625" style="1" customWidth="1"/>
    <col min="2821" max="2821" width="18.6640625" style="1" customWidth="1"/>
    <col min="2822" max="2822" width="19.88671875" style="1" customWidth="1"/>
    <col min="2823" max="3070" width="8.88671875" style="1"/>
    <col min="3071" max="3071" width="15.109375" style="1" customWidth="1"/>
    <col min="3072" max="3072" width="13.33203125" style="1" customWidth="1"/>
    <col min="3073" max="3073" width="11.109375" style="1" customWidth="1"/>
    <col min="3074" max="3074" width="12.5546875" style="1" customWidth="1"/>
    <col min="3075" max="3075" width="13.109375" style="1" customWidth="1"/>
    <col min="3076" max="3076" width="16.44140625" style="1" customWidth="1"/>
    <col min="3077" max="3077" width="18.6640625" style="1" customWidth="1"/>
    <col min="3078" max="3078" width="19.88671875" style="1" customWidth="1"/>
    <col min="3079" max="3326" width="8.88671875" style="1"/>
    <col min="3327" max="3327" width="15.109375" style="1" customWidth="1"/>
    <col min="3328" max="3328" width="13.33203125" style="1" customWidth="1"/>
    <col min="3329" max="3329" width="11.109375" style="1" customWidth="1"/>
    <col min="3330" max="3330" width="12.5546875" style="1" customWidth="1"/>
    <col min="3331" max="3331" width="13.109375" style="1" customWidth="1"/>
    <col min="3332" max="3332" width="16.44140625" style="1" customWidth="1"/>
    <col min="3333" max="3333" width="18.6640625" style="1" customWidth="1"/>
    <col min="3334" max="3334" width="19.88671875" style="1" customWidth="1"/>
    <col min="3335" max="3582" width="8.88671875" style="1"/>
    <col min="3583" max="3583" width="15.109375" style="1" customWidth="1"/>
    <col min="3584" max="3584" width="13.33203125" style="1" customWidth="1"/>
    <col min="3585" max="3585" width="11.109375" style="1" customWidth="1"/>
    <col min="3586" max="3586" width="12.5546875" style="1" customWidth="1"/>
    <col min="3587" max="3587" width="13.109375" style="1" customWidth="1"/>
    <col min="3588" max="3588" width="16.44140625" style="1" customWidth="1"/>
    <col min="3589" max="3589" width="18.6640625" style="1" customWidth="1"/>
    <col min="3590" max="3590" width="19.88671875" style="1" customWidth="1"/>
    <col min="3591" max="3838" width="8.88671875" style="1"/>
    <col min="3839" max="3839" width="15.109375" style="1" customWidth="1"/>
    <col min="3840" max="3840" width="13.33203125" style="1" customWidth="1"/>
    <col min="3841" max="3841" width="11.109375" style="1" customWidth="1"/>
    <col min="3842" max="3842" width="12.5546875" style="1" customWidth="1"/>
    <col min="3843" max="3843" width="13.109375" style="1" customWidth="1"/>
    <col min="3844" max="3844" width="16.44140625" style="1" customWidth="1"/>
    <col min="3845" max="3845" width="18.6640625" style="1" customWidth="1"/>
    <col min="3846" max="3846" width="19.88671875" style="1" customWidth="1"/>
    <col min="3847" max="4094" width="8.88671875" style="1"/>
    <col min="4095" max="4095" width="15.109375" style="1" customWidth="1"/>
    <col min="4096" max="4096" width="13.33203125" style="1" customWidth="1"/>
    <col min="4097" max="4097" width="11.109375" style="1" customWidth="1"/>
    <col min="4098" max="4098" width="12.5546875" style="1" customWidth="1"/>
    <col min="4099" max="4099" width="13.109375" style="1" customWidth="1"/>
    <col min="4100" max="4100" width="16.44140625" style="1" customWidth="1"/>
    <col min="4101" max="4101" width="18.6640625" style="1" customWidth="1"/>
    <col min="4102" max="4102" width="19.88671875" style="1" customWidth="1"/>
    <col min="4103" max="4350" width="8.88671875" style="1"/>
    <col min="4351" max="4351" width="15.109375" style="1" customWidth="1"/>
    <col min="4352" max="4352" width="13.33203125" style="1" customWidth="1"/>
    <col min="4353" max="4353" width="11.109375" style="1" customWidth="1"/>
    <col min="4354" max="4354" width="12.5546875" style="1" customWidth="1"/>
    <col min="4355" max="4355" width="13.109375" style="1" customWidth="1"/>
    <col min="4356" max="4356" width="16.44140625" style="1" customWidth="1"/>
    <col min="4357" max="4357" width="18.6640625" style="1" customWidth="1"/>
    <col min="4358" max="4358" width="19.88671875" style="1" customWidth="1"/>
    <col min="4359" max="4606" width="8.88671875" style="1"/>
    <col min="4607" max="4607" width="15.109375" style="1" customWidth="1"/>
    <col min="4608" max="4608" width="13.33203125" style="1" customWidth="1"/>
    <col min="4609" max="4609" width="11.109375" style="1" customWidth="1"/>
    <col min="4610" max="4610" width="12.5546875" style="1" customWidth="1"/>
    <col min="4611" max="4611" width="13.109375" style="1" customWidth="1"/>
    <col min="4612" max="4612" width="16.44140625" style="1" customWidth="1"/>
    <col min="4613" max="4613" width="18.6640625" style="1" customWidth="1"/>
    <col min="4614" max="4614" width="19.88671875" style="1" customWidth="1"/>
    <col min="4615" max="4862" width="8.88671875" style="1"/>
    <col min="4863" max="4863" width="15.109375" style="1" customWidth="1"/>
    <col min="4864" max="4864" width="13.33203125" style="1" customWidth="1"/>
    <col min="4865" max="4865" width="11.109375" style="1" customWidth="1"/>
    <col min="4866" max="4866" width="12.5546875" style="1" customWidth="1"/>
    <col min="4867" max="4867" width="13.109375" style="1" customWidth="1"/>
    <col min="4868" max="4868" width="16.44140625" style="1" customWidth="1"/>
    <col min="4869" max="4869" width="18.6640625" style="1" customWidth="1"/>
    <col min="4870" max="4870" width="19.88671875" style="1" customWidth="1"/>
    <col min="4871" max="5118" width="8.88671875" style="1"/>
    <col min="5119" max="5119" width="15.109375" style="1" customWidth="1"/>
    <col min="5120" max="5120" width="13.33203125" style="1" customWidth="1"/>
    <col min="5121" max="5121" width="11.109375" style="1" customWidth="1"/>
    <col min="5122" max="5122" width="12.5546875" style="1" customWidth="1"/>
    <col min="5123" max="5123" width="13.109375" style="1" customWidth="1"/>
    <col min="5124" max="5124" width="16.44140625" style="1" customWidth="1"/>
    <col min="5125" max="5125" width="18.6640625" style="1" customWidth="1"/>
    <col min="5126" max="5126" width="19.88671875" style="1" customWidth="1"/>
    <col min="5127" max="5374" width="8.88671875" style="1"/>
    <col min="5375" max="5375" width="15.109375" style="1" customWidth="1"/>
    <col min="5376" max="5376" width="13.33203125" style="1" customWidth="1"/>
    <col min="5377" max="5377" width="11.109375" style="1" customWidth="1"/>
    <col min="5378" max="5378" width="12.5546875" style="1" customWidth="1"/>
    <col min="5379" max="5379" width="13.109375" style="1" customWidth="1"/>
    <col min="5380" max="5380" width="16.44140625" style="1" customWidth="1"/>
    <col min="5381" max="5381" width="18.6640625" style="1" customWidth="1"/>
    <col min="5382" max="5382" width="19.88671875" style="1" customWidth="1"/>
    <col min="5383" max="5630" width="8.88671875" style="1"/>
    <col min="5631" max="5631" width="15.109375" style="1" customWidth="1"/>
    <col min="5632" max="5632" width="13.33203125" style="1" customWidth="1"/>
    <col min="5633" max="5633" width="11.109375" style="1" customWidth="1"/>
    <col min="5634" max="5634" width="12.5546875" style="1" customWidth="1"/>
    <col min="5635" max="5635" width="13.109375" style="1" customWidth="1"/>
    <col min="5636" max="5636" width="16.44140625" style="1" customWidth="1"/>
    <col min="5637" max="5637" width="18.6640625" style="1" customWidth="1"/>
    <col min="5638" max="5638" width="19.88671875" style="1" customWidth="1"/>
    <col min="5639" max="5886" width="8.88671875" style="1"/>
    <col min="5887" max="5887" width="15.109375" style="1" customWidth="1"/>
    <col min="5888" max="5888" width="13.33203125" style="1" customWidth="1"/>
    <col min="5889" max="5889" width="11.109375" style="1" customWidth="1"/>
    <col min="5890" max="5890" width="12.5546875" style="1" customWidth="1"/>
    <col min="5891" max="5891" width="13.109375" style="1" customWidth="1"/>
    <col min="5892" max="5892" width="16.44140625" style="1" customWidth="1"/>
    <col min="5893" max="5893" width="18.6640625" style="1" customWidth="1"/>
    <col min="5894" max="5894" width="19.88671875" style="1" customWidth="1"/>
    <col min="5895" max="6142" width="8.88671875" style="1"/>
    <col min="6143" max="6143" width="15.109375" style="1" customWidth="1"/>
    <col min="6144" max="6144" width="13.33203125" style="1" customWidth="1"/>
    <col min="6145" max="6145" width="11.109375" style="1" customWidth="1"/>
    <col min="6146" max="6146" width="12.5546875" style="1" customWidth="1"/>
    <col min="6147" max="6147" width="13.109375" style="1" customWidth="1"/>
    <col min="6148" max="6148" width="16.44140625" style="1" customWidth="1"/>
    <col min="6149" max="6149" width="18.6640625" style="1" customWidth="1"/>
    <col min="6150" max="6150" width="19.88671875" style="1" customWidth="1"/>
    <col min="6151" max="6398" width="8.88671875" style="1"/>
    <col min="6399" max="6399" width="15.109375" style="1" customWidth="1"/>
    <col min="6400" max="6400" width="13.33203125" style="1" customWidth="1"/>
    <col min="6401" max="6401" width="11.109375" style="1" customWidth="1"/>
    <col min="6402" max="6402" width="12.5546875" style="1" customWidth="1"/>
    <col min="6403" max="6403" width="13.109375" style="1" customWidth="1"/>
    <col min="6404" max="6404" width="16.44140625" style="1" customWidth="1"/>
    <col min="6405" max="6405" width="18.6640625" style="1" customWidth="1"/>
    <col min="6406" max="6406" width="19.88671875" style="1" customWidth="1"/>
    <col min="6407" max="6654" width="8.88671875" style="1"/>
    <col min="6655" max="6655" width="15.109375" style="1" customWidth="1"/>
    <col min="6656" max="6656" width="13.33203125" style="1" customWidth="1"/>
    <col min="6657" max="6657" width="11.109375" style="1" customWidth="1"/>
    <col min="6658" max="6658" width="12.5546875" style="1" customWidth="1"/>
    <col min="6659" max="6659" width="13.109375" style="1" customWidth="1"/>
    <col min="6660" max="6660" width="16.44140625" style="1" customWidth="1"/>
    <col min="6661" max="6661" width="18.6640625" style="1" customWidth="1"/>
    <col min="6662" max="6662" width="19.88671875" style="1" customWidth="1"/>
    <col min="6663" max="6910" width="8.88671875" style="1"/>
    <col min="6911" max="6911" width="15.109375" style="1" customWidth="1"/>
    <col min="6912" max="6912" width="13.33203125" style="1" customWidth="1"/>
    <col min="6913" max="6913" width="11.109375" style="1" customWidth="1"/>
    <col min="6914" max="6914" width="12.5546875" style="1" customWidth="1"/>
    <col min="6915" max="6915" width="13.109375" style="1" customWidth="1"/>
    <col min="6916" max="6916" width="16.44140625" style="1" customWidth="1"/>
    <col min="6917" max="6917" width="18.6640625" style="1" customWidth="1"/>
    <col min="6918" max="6918" width="19.88671875" style="1" customWidth="1"/>
    <col min="6919" max="7166" width="8.88671875" style="1"/>
    <col min="7167" max="7167" width="15.109375" style="1" customWidth="1"/>
    <col min="7168" max="7168" width="13.33203125" style="1" customWidth="1"/>
    <col min="7169" max="7169" width="11.109375" style="1" customWidth="1"/>
    <col min="7170" max="7170" width="12.5546875" style="1" customWidth="1"/>
    <col min="7171" max="7171" width="13.109375" style="1" customWidth="1"/>
    <col min="7172" max="7172" width="16.44140625" style="1" customWidth="1"/>
    <col min="7173" max="7173" width="18.6640625" style="1" customWidth="1"/>
    <col min="7174" max="7174" width="19.88671875" style="1" customWidth="1"/>
    <col min="7175" max="7422" width="8.88671875" style="1"/>
    <col min="7423" max="7423" width="15.109375" style="1" customWidth="1"/>
    <col min="7424" max="7424" width="13.33203125" style="1" customWidth="1"/>
    <col min="7425" max="7425" width="11.109375" style="1" customWidth="1"/>
    <col min="7426" max="7426" width="12.5546875" style="1" customWidth="1"/>
    <col min="7427" max="7427" width="13.109375" style="1" customWidth="1"/>
    <col min="7428" max="7428" width="16.44140625" style="1" customWidth="1"/>
    <col min="7429" max="7429" width="18.6640625" style="1" customWidth="1"/>
    <col min="7430" max="7430" width="19.88671875" style="1" customWidth="1"/>
    <col min="7431" max="7678" width="8.88671875" style="1"/>
    <col min="7679" max="7679" width="15.109375" style="1" customWidth="1"/>
    <col min="7680" max="7680" width="13.33203125" style="1" customWidth="1"/>
    <col min="7681" max="7681" width="11.109375" style="1" customWidth="1"/>
    <col min="7682" max="7682" width="12.5546875" style="1" customWidth="1"/>
    <col min="7683" max="7683" width="13.109375" style="1" customWidth="1"/>
    <col min="7684" max="7684" width="16.44140625" style="1" customWidth="1"/>
    <col min="7685" max="7685" width="18.6640625" style="1" customWidth="1"/>
    <col min="7686" max="7686" width="19.88671875" style="1" customWidth="1"/>
    <col min="7687" max="7934" width="8.88671875" style="1"/>
    <col min="7935" max="7935" width="15.109375" style="1" customWidth="1"/>
    <col min="7936" max="7936" width="13.33203125" style="1" customWidth="1"/>
    <col min="7937" max="7937" width="11.109375" style="1" customWidth="1"/>
    <col min="7938" max="7938" width="12.5546875" style="1" customWidth="1"/>
    <col min="7939" max="7939" width="13.109375" style="1" customWidth="1"/>
    <col min="7940" max="7940" width="16.44140625" style="1" customWidth="1"/>
    <col min="7941" max="7941" width="18.6640625" style="1" customWidth="1"/>
    <col min="7942" max="7942" width="19.88671875" style="1" customWidth="1"/>
    <col min="7943" max="8190" width="8.88671875" style="1"/>
    <col min="8191" max="8191" width="15.109375" style="1" customWidth="1"/>
    <col min="8192" max="8192" width="13.33203125" style="1" customWidth="1"/>
    <col min="8193" max="8193" width="11.109375" style="1" customWidth="1"/>
    <col min="8194" max="8194" width="12.5546875" style="1" customWidth="1"/>
    <col min="8195" max="8195" width="13.109375" style="1" customWidth="1"/>
    <col min="8196" max="8196" width="16.44140625" style="1" customWidth="1"/>
    <col min="8197" max="8197" width="18.6640625" style="1" customWidth="1"/>
    <col min="8198" max="8198" width="19.88671875" style="1" customWidth="1"/>
    <col min="8199" max="8446" width="8.88671875" style="1"/>
    <col min="8447" max="8447" width="15.109375" style="1" customWidth="1"/>
    <col min="8448" max="8448" width="13.33203125" style="1" customWidth="1"/>
    <col min="8449" max="8449" width="11.109375" style="1" customWidth="1"/>
    <col min="8450" max="8450" width="12.5546875" style="1" customWidth="1"/>
    <col min="8451" max="8451" width="13.109375" style="1" customWidth="1"/>
    <col min="8452" max="8452" width="16.44140625" style="1" customWidth="1"/>
    <col min="8453" max="8453" width="18.6640625" style="1" customWidth="1"/>
    <col min="8454" max="8454" width="19.88671875" style="1" customWidth="1"/>
    <col min="8455" max="8702" width="8.88671875" style="1"/>
    <col min="8703" max="8703" width="15.109375" style="1" customWidth="1"/>
    <col min="8704" max="8704" width="13.33203125" style="1" customWidth="1"/>
    <col min="8705" max="8705" width="11.109375" style="1" customWidth="1"/>
    <col min="8706" max="8706" width="12.5546875" style="1" customWidth="1"/>
    <col min="8707" max="8707" width="13.109375" style="1" customWidth="1"/>
    <col min="8708" max="8708" width="16.44140625" style="1" customWidth="1"/>
    <col min="8709" max="8709" width="18.6640625" style="1" customWidth="1"/>
    <col min="8710" max="8710" width="19.88671875" style="1" customWidth="1"/>
    <col min="8711" max="8958" width="8.88671875" style="1"/>
    <col min="8959" max="8959" width="15.109375" style="1" customWidth="1"/>
    <col min="8960" max="8960" width="13.33203125" style="1" customWidth="1"/>
    <col min="8961" max="8961" width="11.109375" style="1" customWidth="1"/>
    <col min="8962" max="8962" width="12.5546875" style="1" customWidth="1"/>
    <col min="8963" max="8963" width="13.109375" style="1" customWidth="1"/>
    <col min="8964" max="8964" width="16.44140625" style="1" customWidth="1"/>
    <col min="8965" max="8965" width="18.6640625" style="1" customWidth="1"/>
    <col min="8966" max="8966" width="19.88671875" style="1" customWidth="1"/>
    <col min="8967" max="9214" width="8.88671875" style="1"/>
    <col min="9215" max="9215" width="15.109375" style="1" customWidth="1"/>
    <col min="9216" max="9216" width="13.33203125" style="1" customWidth="1"/>
    <col min="9217" max="9217" width="11.109375" style="1" customWidth="1"/>
    <col min="9218" max="9218" width="12.5546875" style="1" customWidth="1"/>
    <col min="9219" max="9219" width="13.109375" style="1" customWidth="1"/>
    <col min="9220" max="9220" width="16.44140625" style="1" customWidth="1"/>
    <col min="9221" max="9221" width="18.6640625" style="1" customWidth="1"/>
    <col min="9222" max="9222" width="19.88671875" style="1" customWidth="1"/>
    <col min="9223" max="9470" width="8.88671875" style="1"/>
    <col min="9471" max="9471" width="15.109375" style="1" customWidth="1"/>
    <col min="9472" max="9472" width="13.33203125" style="1" customWidth="1"/>
    <col min="9473" max="9473" width="11.109375" style="1" customWidth="1"/>
    <col min="9474" max="9474" width="12.5546875" style="1" customWidth="1"/>
    <col min="9475" max="9475" width="13.109375" style="1" customWidth="1"/>
    <col min="9476" max="9476" width="16.44140625" style="1" customWidth="1"/>
    <col min="9477" max="9477" width="18.6640625" style="1" customWidth="1"/>
    <col min="9478" max="9478" width="19.88671875" style="1" customWidth="1"/>
    <col min="9479" max="9726" width="8.88671875" style="1"/>
    <col min="9727" max="9727" width="15.109375" style="1" customWidth="1"/>
    <col min="9728" max="9728" width="13.33203125" style="1" customWidth="1"/>
    <col min="9729" max="9729" width="11.109375" style="1" customWidth="1"/>
    <col min="9730" max="9730" width="12.5546875" style="1" customWidth="1"/>
    <col min="9731" max="9731" width="13.109375" style="1" customWidth="1"/>
    <col min="9732" max="9732" width="16.44140625" style="1" customWidth="1"/>
    <col min="9733" max="9733" width="18.6640625" style="1" customWidth="1"/>
    <col min="9734" max="9734" width="19.88671875" style="1" customWidth="1"/>
    <col min="9735" max="9982" width="8.88671875" style="1"/>
    <col min="9983" max="9983" width="15.109375" style="1" customWidth="1"/>
    <col min="9984" max="9984" width="13.33203125" style="1" customWidth="1"/>
    <col min="9985" max="9985" width="11.109375" style="1" customWidth="1"/>
    <col min="9986" max="9986" width="12.5546875" style="1" customWidth="1"/>
    <col min="9987" max="9987" width="13.109375" style="1" customWidth="1"/>
    <col min="9988" max="9988" width="16.44140625" style="1" customWidth="1"/>
    <col min="9989" max="9989" width="18.6640625" style="1" customWidth="1"/>
    <col min="9990" max="9990" width="19.88671875" style="1" customWidth="1"/>
    <col min="9991" max="10238" width="8.88671875" style="1"/>
    <col min="10239" max="10239" width="15.109375" style="1" customWidth="1"/>
    <col min="10240" max="10240" width="13.33203125" style="1" customWidth="1"/>
    <col min="10241" max="10241" width="11.109375" style="1" customWidth="1"/>
    <col min="10242" max="10242" width="12.5546875" style="1" customWidth="1"/>
    <col min="10243" max="10243" width="13.109375" style="1" customWidth="1"/>
    <col min="10244" max="10244" width="16.44140625" style="1" customWidth="1"/>
    <col min="10245" max="10245" width="18.6640625" style="1" customWidth="1"/>
    <col min="10246" max="10246" width="19.88671875" style="1" customWidth="1"/>
    <col min="10247" max="10494" width="8.88671875" style="1"/>
    <col min="10495" max="10495" width="15.109375" style="1" customWidth="1"/>
    <col min="10496" max="10496" width="13.33203125" style="1" customWidth="1"/>
    <col min="10497" max="10497" width="11.109375" style="1" customWidth="1"/>
    <col min="10498" max="10498" width="12.5546875" style="1" customWidth="1"/>
    <col min="10499" max="10499" width="13.109375" style="1" customWidth="1"/>
    <col min="10500" max="10500" width="16.44140625" style="1" customWidth="1"/>
    <col min="10501" max="10501" width="18.6640625" style="1" customWidth="1"/>
    <col min="10502" max="10502" width="19.88671875" style="1" customWidth="1"/>
    <col min="10503" max="10750" width="8.88671875" style="1"/>
    <col min="10751" max="10751" width="15.109375" style="1" customWidth="1"/>
    <col min="10752" max="10752" width="13.33203125" style="1" customWidth="1"/>
    <col min="10753" max="10753" width="11.109375" style="1" customWidth="1"/>
    <col min="10754" max="10754" width="12.5546875" style="1" customWidth="1"/>
    <col min="10755" max="10755" width="13.109375" style="1" customWidth="1"/>
    <col min="10756" max="10756" width="16.44140625" style="1" customWidth="1"/>
    <col min="10757" max="10757" width="18.6640625" style="1" customWidth="1"/>
    <col min="10758" max="10758" width="19.88671875" style="1" customWidth="1"/>
    <col min="10759" max="11006" width="8.88671875" style="1"/>
    <col min="11007" max="11007" width="15.109375" style="1" customWidth="1"/>
    <col min="11008" max="11008" width="13.33203125" style="1" customWidth="1"/>
    <col min="11009" max="11009" width="11.109375" style="1" customWidth="1"/>
    <col min="11010" max="11010" width="12.5546875" style="1" customWidth="1"/>
    <col min="11011" max="11011" width="13.109375" style="1" customWidth="1"/>
    <col min="11012" max="11012" width="16.44140625" style="1" customWidth="1"/>
    <col min="11013" max="11013" width="18.6640625" style="1" customWidth="1"/>
    <col min="11014" max="11014" width="19.88671875" style="1" customWidth="1"/>
    <col min="11015" max="11262" width="8.88671875" style="1"/>
    <col min="11263" max="11263" width="15.109375" style="1" customWidth="1"/>
    <col min="11264" max="11264" width="13.33203125" style="1" customWidth="1"/>
    <col min="11265" max="11265" width="11.109375" style="1" customWidth="1"/>
    <col min="11266" max="11266" width="12.5546875" style="1" customWidth="1"/>
    <col min="11267" max="11267" width="13.109375" style="1" customWidth="1"/>
    <col min="11268" max="11268" width="16.44140625" style="1" customWidth="1"/>
    <col min="11269" max="11269" width="18.6640625" style="1" customWidth="1"/>
    <col min="11270" max="11270" width="19.88671875" style="1" customWidth="1"/>
    <col min="11271" max="11518" width="8.88671875" style="1"/>
    <col min="11519" max="11519" width="15.109375" style="1" customWidth="1"/>
    <col min="11520" max="11520" width="13.33203125" style="1" customWidth="1"/>
    <col min="11521" max="11521" width="11.109375" style="1" customWidth="1"/>
    <col min="11522" max="11522" width="12.5546875" style="1" customWidth="1"/>
    <col min="11523" max="11523" width="13.109375" style="1" customWidth="1"/>
    <col min="11524" max="11524" width="16.44140625" style="1" customWidth="1"/>
    <col min="11525" max="11525" width="18.6640625" style="1" customWidth="1"/>
    <col min="11526" max="11526" width="19.88671875" style="1" customWidth="1"/>
    <col min="11527" max="11774" width="8.88671875" style="1"/>
    <col min="11775" max="11775" width="15.109375" style="1" customWidth="1"/>
    <col min="11776" max="11776" width="13.33203125" style="1" customWidth="1"/>
    <col min="11777" max="11777" width="11.109375" style="1" customWidth="1"/>
    <col min="11778" max="11778" width="12.5546875" style="1" customWidth="1"/>
    <col min="11779" max="11779" width="13.109375" style="1" customWidth="1"/>
    <col min="11780" max="11780" width="16.44140625" style="1" customWidth="1"/>
    <col min="11781" max="11781" width="18.6640625" style="1" customWidth="1"/>
    <col min="11782" max="11782" width="19.88671875" style="1" customWidth="1"/>
    <col min="11783" max="12030" width="8.88671875" style="1"/>
    <col min="12031" max="12031" width="15.109375" style="1" customWidth="1"/>
    <col min="12032" max="12032" width="13.33203125" style="1" customWidth="1"/>
    <col min="12033" max="12033" width="11.109375" style="1" customWidth="1"/>
    <col min="12034" max="12034" width="12.5546875" style="1" customWidth="1"/>
    <col min="12035" max="12035" width="13.109375" style="1" customWidth="1"/>
    <col min="12036" max="12036" width="16.44140625" style="1" customWidth="1"/>
    <col min="12037" max="12037" width="18.6640625" style="1" customWidth="1"/>
    <col min="12038" max="12038" width="19.88671875" style="1" customWidth="1"/>
    <col min="12039" max="12286" width="8.88671875" style="1"/>
    <col min="12287" max="12287" width="15.109375" style="1" customWidth="1"/>
    <col min="12288" max="12288" width="13.33203125" style="1" customWidth="1"/>
    <col min="12289" max="12289" width="11.109375" style="1" customWidth="1"/>
    <col min="12290" max="12290" width="12.5546875" style="1" customWidth="1"/>
    <col min="12291" max="12291" width="13.109375" style="1" customWidth="1"/>
    <col min="12292" max="12292" width="16.44140625" style="1" customWidth="1"/>
    <col min="12293" max="12293" width="18.6640625" style="1" customWidth="1"/>
    <col min="12294" max="12294" width="19.88671875" style="1" customWidth="1"/>
    <col min="12295" max="12542" width="8.88671875" style="1"/>
    <col min="12543" max="12543" width="15.109375" style="1" customWidth="1"/>
    <col min="12544" max="12544" width="13.33203125" style="1" customWidth="1"/>
    <col min="12545" max="12545" width="11.109375" style="1" customWidth="1"/>
    <col min="12546" max="12546" width="12.5546875" style="1" customWidth="1"/>
    <col min="12547" max="12547" width="13.109375" style="1" customWidth="1"/>
    <col min="12548" max="12548" width="16.44140625" style="1" customWidth="1"/>
    <col min="12549" max="12549" width="18.6640625" style="1" customWidth="1"/>
    <col min="12550" max="12550" width="19.88671875" style="1" customWidth="1"/>
    <col min="12551" max="12798" width="8.88671875" style="1"/>
    <col min="12799" max="12799" width="15.109375" style="1" customWidth="1"/>
    <col min="12800" max="12800" width="13.33203125" style="1" customWidth="1"/>
    <col min="12801" max="12801" width="11.109375" style="1" customWidth="1"/>
    <col min="12802" max="12802" width="12.5546875" style="1" customWidth="1"/>
    <col min="12803" max="12803" width="13.109375" style="1" customWidth="1"/>
    <col min="12804" max="12804" width="16.44140625" style="1" customWidth="1"/>
    <col min="12805" max="12805" width="18.6640625" style="1" customWidth="1"/>
    <col min="12806" max="12806" width="19.88671875" style="1" customWidth="1"/>
    <col min="12807" max="13054" width="8.88671875" style="1"/>
    <col min="13055" max="13055" width="15.109375" style="1" customWidth="1"/>
    <col min="13056" max="13056" width="13.33203125" style="1" customWidth="1"/>
    <col min="13057" max="13057" width="11.109375" style="1" customWidth="1"/>
    <col min="13058" max="13058" width="12.5546875" style="1" customWidth="1"/>
    <col min="13059" max="13059" width="13.109375" style="1" customWidth="1"/>
    <col min="13060" max="13060" width="16.44140625" style="1" customWidth="1"/>
    <col min="13061" max="13061" width="18.6640625" style="1" customWidth="1"/>
    <col min="13062" max="13062" width="19.88671875" style="1" customWidth="1"/>
    <col min="13063" max="13310" width="8.88671875" style="1"/>
    <col min="13311" max="13311" width="15.109375" style="1" customWidth="1"/>
    <col min="13312" max="13312" width="13.33203125" style="1" customWidth="1"/>
    <col min="13313" max="13313" width="11.109375" style="1" customWidth="1"/>
    <col min="13314" max="13314" width="12.5546875" style="1" customWidth="1"/>
    <col min="13315" max="13315" width="13.109375" style="1" customWidth="1"/>
    <col min="13316" max="13316" width="16.44140625" style="1" customWidth="1"/>
    <col min="13317" max="13317" width="18.6640625" style="1" customWidth="1"/>
    <col min="13318" max="13318" width="19.88671875" style="1" customWidth="1"/>
    <col min="13319" max="13566" width="8.88671875" style="1"/>
    <col min="13567" max="13567" width="15.109375" style="1" customWidth="1"/>
    <col min="13568" max="13568" width="13.33203125" style="1" customWidth="1"/>
    <col min="13569" max="13569" width="11.109375" style="1" customWidth="1"/>
    <col min="13570" max="13570" width="12.5546875" style="1" customWidth="1"/>
    <col min="13571" max="13571" width="13.109375" style="1" customWidth="1"/>
    <col min="13572" max="13572" width="16.44140625" style="1" customWidth="1"/>
    <col min="13573" max="13573" width="18.6640625" style="1" customWidth="1"/>
    <col min="13574" max="13574" width="19.88671875" style="1" customWidth="1"/>
    <col min="13575" max="13822" width="8.88671875" style="1"/>
    <col min="13823" max="13823" width="15.109375" style="1" customWidth="1"/>
    <col min="13824" max="13824" width="13.33203125" style="1" customWidth="1"/>
    <col min="13825" max="13825" width="11.109375" style="1" customWidth="1"/>
    <col min="13826" max="13826" width="12.5546875" style="1" customWidth="1"/>
    <col min="13827" max="13827" width="13.109375" style="1" customWidth="1"/>
    <col min="13828" max="13828" width="16.44140625" style="1" customWidth="1"/>
    <col min="13829" max="13829" width="18.6640625" style="1" customWidth="1"/>
    <col min="13830" max="13830" width="19.88671875" style="1" customWidth="1"/>
    <col min="13831" max="14078" width="8.88671875" style="1"/>
    <col min="14079" max="14079" width="15.109375" style="1" customWidth="1"/>
    <col min="14080" max="14080" width="13.33203125" style="1" customWidth="1"/>
    <col min="14081" max="14081" width="11.109375" style="1" customWidth="1"/>
    <col min="14082" max="14082" width="12.5546875" style="1" customWidth="1"/>
    <col min="14083" max="14083" width="13.109375" style="1" customWidth="1"/>
    <col min="14084" max="14084" width="16.44140625" style="1" customWidth="1"/>
    <col min="14085" max="14085" width="18.6640625" style="1" customWidth="1"/>
    <col min="14086" max="14086" width="19.88671875" style="1" customWidth="1"/>
    <col min="14087" max="14334" width="8.88671875" style="1"/>
    <col min="14335" max="14335" width="15.109375" style="1" customWidth="1"/>
    <col min="14336" max="14336" width="13.33203125" style="1" customWidth="1"/>
    <col min="14337" max="14337" width="11.109375" style="1" customWidth="1"/>
    <col min="14338" max="14338" width="12.5546875" style="1" customWidth="1"/>
    <col min="14339" max="14339" width="13.109375" style="1" customWidth="1"/>
    <col min="14340" max="14340" width="16.44140625" style="1" customWidth="1"/>
    <col min="14341" max="14341" width="18.6640625" style="1" customWidth="1"/>
    <col min="14342" max="14342" width="19.88671875" style="1" customWidth="1"/>
    <col min="14343" max="14590" width="8.88671875" style="1"/>
    <col min="14591" max="14591" width="15.109375" style="1" customWidth="1"/>
    <col min="14592" max="14592" width="13.33203125" style="1" customWidth="1"/>
    <col min="14593" max="14593" width="11.109375" style="1" customWidth="1"/>
    <col min="14594" max="14594" width="12.5546875" style="1" customWidth="1"/>
    <col min="14595" max="14595" width="13.109375" style="1" customWidth="1"/>
    <col min="14596" max="14596" width="16.44140625" style="1" customWidth="1"/>
    <col min="14597" max="14597" width="18.6640625" style="1" customWidth="1"/>
    <col min="14598" max="14598" width="19.88671875" style="1" customWidth="1"/>
    <col min="14599" max="14846" width="8.88671875" style="1"/>
    <col min="14847" max="14847" width="15.109375" style="1" customWidth="1"/>
    <col min="14848" max="14848" width="13.33203125" style="1" customWidth="1"/>
    <col min="14849" max="14849" width="11.109375" style="1" customWidth="1"/>
    <col min="14850" max="14850" width="12.5546875" style="1" customWidth="1"/>
    <col min="14851" max="14851" width="13.109375" style="1" customWidth="1"/>
    <col min="14852" max="14852" width="16.44140625" style="1" customWidth="1"/>
    <col min="14853" max="14853" width="18.6640625" style="1" customWidth="1"/>
    <col min="14854" max="14854" width="19.88671875" style="1" customWidth="1"/>
    <col min="14855" max="15102" width="8.88671875" style="1"/>
    <col min="15103" max="15103" width="15.109375" style="1" customWidth="1"/>
    <col min="15104" max="15104" width="13.33203125" style="1" customWidth="1"/>
    <col min="15105" max="15105" width="11.109375" style="1" customWidth="1"/>
    <col min="15106" max="15106" width="12.5546875" style="1" customWidth="1"/>
    <col min="15107" max="15107" width="13.109375" style="1" customWidth="1"/>
    <col min="15108" max="15108" width="16.44140625" style="1" customWidth="1"/>
    <col min="15109" max="15109" width="18.6640625" style="1" customWidth="1"/>
    <col min="15110" max="15110" width="19.88671875" style="1" customWidth="1"/>
    <col min="15111" max="15358" width="8.88671875" style="1"/>
    <col min="15359" max="15359" width="15.109375" style="1" customWidth="1"/>
    <col min="15360" max="15360" width="13.33203125" style="1" customWidth="1"/>
    <col min="15361" max="15361" width="11.109375" style="1" customWidth="1"/>
    <col min="15362" max="15362" width="12.5546875" style="1" customWidth="1"/>
    <col min="15363" max="15363" width="13.109375" style="1" customWidth="1"/>
    <col min="15364" max="15364" width="16.44140625" style="1" customWidth="1"/>
    <col min="15365" max="15365" width="18.6640625" style="1" customWidth="1"/>
    <col min="15366" max="15366" width="19.88671875" style="1" customWidth="1"/>
    <col min="15367" max="15614" width="8.88671875" style="1"/>
    <col min="15615" max="15615" width="15.109375" style="1" customWidth="1"/>
    <col min="15616" max="15616" width="13.33203125" style="1" customWidth="1"/>
    <col min="15617" max="15617" width="11.109375" style="1" customWidth="1"/>
    <col min="15618" max="15618" width="12.5546875" style="1" customWidth="1"/>
    <col min="15619" max="15619" width="13.109375" style="1" customWidth="1"/>
    <col min="15620" max="15620" width="16.44140625" style="1" customWidth="1"/>
    <col min="15621" max="15621" width="18.6640625" style="1" customWidth="1"/>
    <col min="15622" max="15622" width="19.88671875" style="1" customWidth="1"/>
    <col min="15623" max="15870" width="8.88671875" style="1"/>
    <col min="15871" max="15871" width="15.109375" style="1" customWidth="1"/>
    <col min="15872" max="15872" width="13.33203125" style="1" customWidth="1"/>
    <col min="15873" max="15873" width="11.109375" style="1" customWidth="1"/>
    <col min="15874" max="15874" width="12.5546875" style="1" customWidth="1"/>
    <col min="15875" max="15875" width="13.109375" style="1" customWidth="1"/>
    <col min="15876" max="15876" width="16.44140625" style="1" customWidth="1"/>
    <col min="15877" max="15877" width="18.6640625" style="1" customWidth="1"/>
    <col min="15878" max="15878" width="19.88671875" style="1" customWidth="1"/>
    <col min="15879" max="16126" width="8.88671875" style="1"/>
    <col min="16127" max="16127" width="15.109375" style="1" customWidth="1"/>
    <col min="16128" max="16128" width="13.33203125" style="1" customWidth="1"/>
    <col min="16129" max="16129" width="11.109375" style="1" customWidth="1"/>
    <col min="16130" max="16130" width="12.5546875" style="1" customWidth="1"/>
    <col min="16131" max="16131" width="13.109375" style="1" customWidth="1"/>
    <col min="16132" max="16132" width="16.44140625" style="1" customWidth="1"/>
    <col min="16133" max="16133" width="18.6640625" style="1" customWidth="1"/>
    <col min="16134" max="16134" width="19.88671875" style="1" customWidth="1"/>
    <col min="16135" max="16381" width="8.88671875" style="1"/>
    <col min="16382" max="16384" width="8.88671875" style="1" customWidth="1"/>
  </cols>
  <sheetData>
    <row r="1" spans="1:11" x14ac:dyDescent="0.25">
      <c r="I1" s="3" t="s">
        <v>0</v>
      </c>
    </row>
    <row r="2" spans="1:11" x14ac:dyDescent="0.25">
      <c r="I2" s="3" t="s">
        <v>1</v>
      </c>
    </row>
    <row r="3" spans="1:11" x14ac:dyDescent="0.25">
      <c r="A3" s="4" t="s">
        <v>2</v>
      </c>
      <c r="B3" s="4"/>
      <c r="C3" s="4"/>
      <c r="D3" s="4"/>
      <c r="E3" s="4"/>
      <c r="F3" s="4"/>
      <c r="G3" s="4"/>
      <c r="H3" s="4"/>
      <c r="I3" s="4"/>
    </row>
    <row r="4" spans="1:11" ht="13.8" thickBot="1" x14ac:dyDescent="0.3">
      <c r="A4" s="4" t="s">
        <v>3</v>
      </c>
      <c r="B4" s="4"/>
      <c r="C4" s="4"/>
      <c r="D4" s="4"/>
      <c r="E4" s="4"/>
      <c r="F4" s="4"/>
      <c r="G4" s="4"/>
      <c r="H4" s="4"/>
      <c r="I4" s="4"/>
    </row>
    <row r="5" spans="1:11" ht="48.6" thickBot="1" x14ac:dyDescent="0.3">
      <c r="A5" s="5" t="s">
        <v>4</v>
      </c>
      <c r="B5" s="6"/>
      <c r="C5" s="7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9" t="s">
        <v>11</v>
      </c>
    </row>
    <row r="6" spans="1:11" x14ac:dyDescent="0.25">
      <c r="A6" s="10">
        <v>1</v>
      </c>
      <c r="B6" s="11"/>
      <c r="C6" s="12">
        <v>2</v>
      </c>
      <c r="D6" s="13">
        <v>3</v>
      </c>
      <c r="E6" s="13">
        <v>4</v>
      </c>
      <c r="F6" s="13">
        <v>5</v>
      </c>
      <c r="G6" s="13">
        <v>6</v>
      </c>
      <c r="H6" s="13">
        <v>7</v>
      </c>
      <c r="I6" s="14">
        <v>8</v>
      </c>
    </row>
    <row r="7" spans="1:11" ht="13.8" thickBot="1" x14ac:dyDescent="0.3">
      <c r="A7" s="15" t="s">
        <v>12</v>
      </c>
      <c r="B7" s="16"/>
      <c r="C7" s="17"/>
      <c r="D7" s="17"/>
      <c r="E7" s="17"/>
      <c r="F7" s="17"/>
      <c r="G7" s="17"/>
      <c r="H7" s="17"/>
      <c r="I7" s="18"/>
    </row>
    <row r="8" spans="1:11" s="25" customFormat="1" ht="27" thickBot="1" x14ac:dyDescent="0.3">
      <c r="A8" s="19" t="s">
        <v>13</v>
      </c>
      <c r="B8" s="20"/>
      <c r="C8" s="21">
        <v>20907.379999999888</v>
      </c>
      <c r="D8" s="22">
        <v>193753.50999999998</v>
      </c>
      <c r="E8" s="22">
        <f>SUM(E9:E11)</f>
        <v>393224.49</v>
      </c>
      <c r="F8" s="22">
        <v>393224.49</v>
      </c>
      <c r="G8" s="22">
        <f>SUM(G9:G11)</f>
        <v>331275.95</v>
      </c>
      <c r="H8" s="22">
        <f>C8+E8-F8</f>
        <v>20907.379999999888</v>
      </c>
      <c r="I8" s="22">
        <f>D8+E8-G8</f>
        <v>255702.05</v>
      </c>
      <c r="J8" s="23"/>
      <c r="K8" s="24" t="s">
        <v>14</v>
      </c>
    </row>
    <row r="9" spans="1:11" s="25" customFormat="1" x14ac:dyDescent="0.25">
      <c r="A9" s="26" t="s">
        <v>15</v>
      </c>
      <c r="B9" s="27"/>
      <c r="C9" s="28">
        <v>323770.71000000002</v>
      </c>
      <c r="D9" s="29">
        <v>148951.63</v>
      </c>
      <c r="E9" s="29">
        <v>367559.48</v>
      </c>
      <c r="F9" s="29"/>
      <c r="G9" s="29">
        <v>322978.51</v>
      </c>
      <c r="H9" s="29">
        <f>C9+E9-F9</f>
        <v>691330.19</v>
      </c>
      <c r="I9" s="30">
        <f>D9+E9-G9</f>
        <v>193532.59999999998</v>
      </c>
      <c r="J9" s="23"/>
      <c r="K9" s="24"/>
    </row>
    <row r="10" spans="1:11" s="25" customFormat="1" x14ac:dyDescent="0.25">
      <c r="A10" s="31" t="s">
        <v>16</v>
      </c>
      <c r="B10" s="32"/>
      <c r="C10" s="33">
        <v>7544.08</v>
      </c>
      <c r="D10" s="34">
        <v>1277.6400000000003</v>
      </c>
      <c r="E10" s="34">
        <v>8364.02</v>
      </c>
      <c r="F10" s="34"/>
      <c r="G10" s="35">
        <v>8297.44</v>
      </c>
      <c r="H10" s="35">
        <f>C10+E10-F10</f>
        <v>15908.1</v>
      </c>
      <c r="I10" s="36">
        <f>D10+E10-G10</f>
        <v>1344.2199999999993</v>
      </c>
      <c r="J10" s="23"/>
      <c r="K10" s="24"/>
    </row>
    <row r="11" spans="1:11" s="25" customFormat="1" ht="13.8" thickBot="1" x14ac:dyDescent="0.3">
      <c r="A11" s="37" t="s">
        <v>17</v>
      </c>
      <c r="B11" s="38"/>
      <c r="C11" s="39">
        <v>15604.92</v>
      </c>
      <c r="D11" s="40">
        <v>43524.240000000005</v>
      </c>
      <c r="E11" s="40">
        <v>17300.990000000002</v>
      </c>
      <c r="F11" s="40"/>
      <c r="G11" s="40"/>
      <c r="H11" s="40">
        <f>C11+E11-F11</f>
        <v>32905.910000000003</v>
      </c>
      <c r="I11" s="41">
        <f>D11+E11-G11</f>
        <v>60825.23000000001</v>
      </c>
      <c r="J11" s="23"/>
      <c r="K11" s="24"/>
    </row>
    <row r="12" spans="1:11" s="25" customFormat="1" x14ac:dyDescent="0.25">
      <c r="A12" s="42"/>
      <c r="B12" s="43"/>
      <c r="C12" s="44" t="s">
        <v>18</v>
      </c>
      <c r="D12" s="45"/>
      <c r="E12" s="45"/>
      <c r="F12" s="45"/>
      <c r="G12" s="45"/>
      <c r="H12" s="45" t="s">
        <v>18</v>
      </c>
      <c r="I12" s="45"/>
      <c r="J12" s="23"/>
      <c r="K12" s="24"/>
    </row>
    <row r="13" spans="1:11" s="25" customFormat="1" ht="27" thickBot="1" x14ac:dyDescent="0.3">
      <c r="A13" s="46" t="s">
        <v>19</v>
      </c>
      <c r="B13" s="47"/>
      <c r="C13" s="48">
        <v>-11413.830000000045</v>
      </c>
      <c r="D13" s="49">
        <v>75884.089999999967</v>
      </c>
      <c r="E13" s="22">
        <f>SUM(E14:E16)</f>
        <v>188355.53999999998</v>
      </c>
      <c r="F13" s="49">
        <v>94959</v>
      </c>
      <c r="G13" s="22">
        <f>SUM(G14:G16)</f>
        <v>168517.93</v>
      </c>
      <c r="H13" s="22">
        <f>C13+E13-F13</f>
        <v>81982.709999999934</v>
      </c>
      <c r="I13" s="22">
        <f>D13+E13-G13</f>
        <v>95721.699999999953</v>
      </c>
      <c r="J13" s="50"/>
      <c r="K13" s="24" t="s">
        <v>14</v>
      </c>
    </row>
    <row r="14" spans="1:11" s="25" customFormat="1" x14ac:dyDescent="0.25">
      <c r="A14" s="26" t="s">
        <v>15</v>
      </c>
      <c r="B14" s="27"/>
      <c r="C14" s="28">
        <v>129654.39999999999</v>
      </c>
      <c r="D14" s="29">
        <v>67023.53</v>
      </c>
      <c r="E14" s="29">
        <v>176061.93</v>
      </c>
      <c r="F14" s="29"/>
      <c r="G14" s="29">
        <v>164265.81</v>
      </c>
      <c r="H14" s="29">
        <f>C14+E14-F14</f>
        <v>305716.32999999996</v>
      </c>
      <c r="I14" s="30">
        <f>D14+E14-G14</f>
        <v>78819.649999999994</v>
      </c>
      <c r="J14" s="50"/>
    </row>
    <row r="15" spans="1:11" s="25" customFormat="1" x14ac:dyDescent="0.25">
      <c r="A15" s="31" t="s">
        <v>16</v>
      </c>
      <c r="B15" s="32"/>
      <c r="C15" s="51">
        <v>2950.36</v>
      </c>
      <c r="D15" s="35">
        <v>586.92000000000007</v>
      </c>
      <c r="E15" s="35">
        <v>4006.4</v>
      </c>
      <c r="F15" s="35"/>
      <c r="G15" s="35">
        <v>4252.12</v>
      </c>
      <c r="H15" s="35">
        <f>C15+E15-F15</f>
        <v>6956.76</v>
      </c>
      <c r="I15" s="36">
        <f>D15+E15-G15</f>
        <v>341.19999999999982</v>
      </c>
      <c r="J15" s="50"/>
    </row>
    <row r="16" spans="1:11" s="25" customFormat="1" ht="13.8" thickBot="1" x14ac:dyDescent="0.3">
      <c r="A16" s="37" t="s">
        <v>17</v>
      </c>
      <c r="B16" s="38"/>
      <c r="C16" s="39">
        <v>6102.8</v>
      </c>
      <c r="D16" s="40">
        <v>8273.64</v>
      </c>
      <c r="E16" s="40">
        <v>8287.2099999999991</v>
      </c>
      <c r="F16" s="40"/>
      <c r="G16" s="40"/>
      <c r="H16" s="40">
        <f>C16+E16-F16</f>
        <v>14390.009999999998</v>
      </c>
      <c r="I16" s="41">
        <f>D16+E16-G16</f>
        <v>16560.849999999999</v>
      </c>
      <c r="J16" s="50"/>
    </row>
    <row r="17" spans="1:11" s="25" customFormat="1" x14ac:dyDescent="0.25">
      <c r="A17" s="52"/>
      <c r="B17" s="53"/>
      <c r="C17" s="44"/>
      <c r="D17" s="45"/>
      <c r="E17" s="45"/>
      <c r="F17" s="45"/>
      <c r="G17" s="45"/>
      <c r="H17" s="45"/>
      <c r="I17" s="45"/>
      <c r="J17" s="50"/>
    </row>
    <row r="18" spans="1:11" s="25" customFormat="1" ht="27" thickBot="1" x14ac:dyDescent="0.3">
      <c r="A18" s="54" t="s">
        <v>20</v>
      </c>
      <c r="B18" s="55"/>
      <c r="C18" s="56">
        <v>5051.1200000000099</v>
      </c>
      <c r="D18" s="57">
        <v>42784.550000000017</v>
      </c>
      <c r="E18" s="22">
        <f>SUM(E19:E21)</f>
        <v>74131.200000000012</v>
      </c>
      <c r="F18" s="57">
        <v>74131.199999999997</v>
      </c>
      <c r="G18" s="22">
        <f>SUM(G19:G21)</f>
        <v>65791.210000000006</v>
      </c>
      <c r="H18" s="22">
        <f>C18+E18-F18</f>
        <v>5051.1200000000244</v>
      </c>
      <c r="I18" s="22">
        <f>D18+E18-G18</f>
        <v>51124.540000000023</v>
      </c>
      <c r="J18" s="50"/>
      <c r="K18" s="24" t="s">
        <v>14</v>
      </c>
    </row>
    <row r="19" spans="1:11" s="25" customFormat="1" x14ac:dyDescent="0.25">
      <c r="A19" s="26" t="s">
        <v>15</v>
      </c>
      <c r="B19" s="27"/>
      <c r="C19" s="28">
        <v>69292.800000000003</v>
      </c>
      <c r="D19" s="29">
        <v>33189.950000000012</v>
      </c>
      <c r="E19" s="29">
        <v>69292.800000000003</v>
      </c>
      <c r="F19" s="29"/>
      <c r="G19" s="29">
        <v>64214.41</v>
      </c>
      <c r="H19" s="29">
        <f>C19+E19-F19</f>
        <v>138585.60000000001</v>
      </c>
      <c r="I19" s="30">
        <f>D19+E19-G19</f>
        <v>38268.340000000011</v>
      </c>
      <c r="J19" s="50"/>
    </row>
    <row r="20" spans="1:11" s="25" customFormat="1" x14ac:dyDescent="0.25">
      <c r="A20" s="31" t="s">
        <v>16</v>
      </c>
      <c r="B20" s="32"/>
      <c r="C20" s="51">
        <v>1576.8</v>
      </c>
      <c r="D20" s="35">
        <v>262.80000000000018</v>
      </c>
      <c r="E20" s="35">
        <v>1576.8</v>
      </c>
      <c r="F20" s="35"/>
      <c r="G20" s="35">
        <v>1576.8</v>
      </c>
      <c r="H20" s="35">
        <f>C20+E20-F20</f>
        <v>3153.6</v>
      </c>
      <c r="I20" s="36">
        <f>D20+E20-G20</f>
        <v>262.80000000000018</v>
      </c>
      <c r="J20" s="50"/>
    </row>
    <row r="21" spans="1:11" s="25" customFormat="1" ht="13.8" thickBot="1" x14ac:dyDescent="0.3">
      <c r="A21" s="37" t="s">
        <v>17</v>
      </c>
      <c r="B21" s="38"/>
      <c r="C21" s="39">
        <v>3261.6</v>
      </c>
      <c r="D21" s="40">
        <v>9331.7999999999993</v>
      </c>
      <c r="E21" s="40">
        <v>3261.6</v>
      </c>
      <c r="F21" s="40"/>
      <c r="G21" s="40"/>
      <c r="H21" s="40">
        <f>C21+E21-F21</f>
        <v>6523.2</v>
      </c>
      <c r="I21" s="41">
        <f>D21+E21-G21</f>
        <v>12593.4</v>
      </c>
      <c r="J21" s="50"/>
    </row>
    <row r="22" spans="1:11" s="25" customFormat="1" x14ac:dyDescent="0.25">
      <c r="A22" s="58"/>
      <c r="B22" s="59"/>
      <c r="C22" s="60"/>
      <c r="D22" s="44"/>
      <c r="E22" s="44"/>
      <c r="F22" s="44"/>
      <c r="G22" s="44"/>
      <c r="H22" s="44"/>
      <c r="I22" s="61"/>
      <c r="J22" s="50"/>
    </row>
    <row r="23" spans="1:11" s="25" customFormat="1" ht="27" thickBot="1" x14ac:dyDescent="0.3">
      <c r="A23" s="62" t="s">
        <v>21</v>
      </c>
      <c r="B23" s="63"/>
      <c r="C23" s="21">
        <v>1994.3899999999994</v>
      </c>
      <c r="D23" s="22">
        <v>13222.46</v>
      </c>
      <c r="E23" s="22">
        <f>SUM(E24:E26)</f>
        <v>25601.66</v>
      </c>
      <c r="F23" s="22">
        <v>25601.66</v>
      </c>
      <c r="G23" s="22">
        <f>SUM(G24:G26)</f>
        <v>20419.62</v>
      </c>
      <c r="H23" s="22">
        <f>C23+E23-F23</f>
        <v>1994.3899999999994</v>
      </c>
      <c r="I23" s="22">
        <f>D23+E23-G23</f>
        <v>18404.499999999996</v>
      </c>
      <c r="J23" s="23"/>
      <c r="K23" s="24" t="s">
        <v>14</v>
      </c>
    </row>
    <row r="24" spans="1:11" s="25" customFormat="1" x14ac:dyDescent="0.25">
      <c r="A24" s="26" t="s">
        <v>15</v>
      </c>
      <c r="B24" s="27"/>
      <c r="C24" s="28">
        <v>25599.77</v>
      </c>
      <c r="D24" s="29">
        <v>9119.34</v>
      </c>
      <c r="E24" s="29">
        <v>24117.86</v>
      </c>
      <c r="F24" s="29"/>
      <c r="G24" s="29">
        <v>19936.02</v>
      </c>
      <c r="H24" s="29">
        <f>C24+E24-F24</f>
        <v>49717.630000000005</v>
      </c>
      <c r="I24" s="30">
        <f>D24+E24-G24</f>
        <v>13301.179999999997</v>
      </c>
      <c r="J24" s="23"/>
      <c r="K24" s="24"/>
    </row>
    <row r="25" spans="1:11" s="25" customFormat="1" x14ac:dyDescent="0.25">
      <c r="A25" s="31" t="s">
        <v>16</v>
      </c>
      <c r="B25" s="32"/>
      <c r="C25" s="51">
        <v>483.6</v>
      </c>
      <c r="D25" s="35">
        <v>80.599999999999966</v>
      </c>
      <c r="E25" s="35">
        <v>483.6</v>
      </c>
      <c r="F25" s="35"/>
      <c r="G25" s="35">
        <v>483.6</v>
      </c>
      <c r="H25" s="35">
        <f>C25+E25-F25</f>
        <v>967.2</v>
      </c>
      <c r="I25" s="36">
        <f>D25+E25-G25</f>
        <v>80.600000000000023</v>
      </c>
      <c r="J25" s="23"/>
      <c r="K25" s="24"/>
    </row>
    <row r="26" spans="1:11" s="25" customFormat="1" ht="13.8" thickBot="1" x14ac:dyDescent="0.3">
      <c r="A26" s="37" t="s">
        <v>17</v>
      </c>
      <c r="B26" s="38"/>
      <c r="C26" s="39">
        <v>1000.2</v>
      </c>
      <c r="D26" s="40">
        <v>4022.52</v>
      </c>
      <c r="E26" s="40">
        <v>1000.2</v>
      </c>
      <c r="F26" s="40"/>
      <c r="G26" s="40"/>
      <c r="H26" s="40">
        <f>C26+E26-F26</f>
        <v>2000.4</v>
      </c>
      <c r="I26" s="41">
        <f>D26+E26-G26</f>
        <v>5022.72</v>
      </c>
      <c r="J26" s="23"/>
      <c r="K26" s="24"/>
    </row>
    <row r="27" spans="1:11" s="25" customFormat="1" x14ac:dyDescent="0.25">
      <c r="A27" s="42"/>
      <c r="B27" s="43"/>
      <c r="C27" s="44"/>
      <c r="D27" s="45"/>
      <c r="E27" s="45"/>
      <c r="F27" s="45"/>
      <c r="G27" s="45"/>
      <c r="H27" s="45"/>
      <c r="I27" s="45"/>
      <c r="J27" s="23"/>
      <c r="K27" s="24"/>
    </row>
    <row r="28" spans="1:11" s="25" customFormat="1" ht="27" thickBot="1" x14ac:dyDescent="0.3">
      <c r="A28" s="46" t="s">
        <v>22</v>
      </c>
      <c r="B28" s="47"/>
      <c r="C28" s="48">
        <v>1278.0400000000045</v>
      </c>
      <c r="D28" s="49">
        <v>10222.950000000004</v>
      </c>
      <c r="E28" s="22">
        <f>SUM(E29:E31)</f>
        <v>19121.64</v>
      </c>
      <c r="F28" s="49">
        <v>19121.64</v>
      </c>
      <c r="G28" s="22">
        <f>SUM(G29:G31)</f>
        <v>15320.980000000001</v>
      </c>
      <c r="H28" s="22">
        <f>C28+E28-F28</f>
        <v>1278.0400000000045</v>
      </c>
      <c r="I28" s="22">
        <f>D28+E28-G28</f>
        <v>14023.610000000002</v>
      </c>
      <c r="J28" s="50"/>
      <c r="K28" s="24" t="s">
        <v>14</v>
      </c>
    </row>
    <row r="29" spans="1:11" s="25" customFormat="1" x14ac:dyDescent="0.25">
      <c r="A29" s="26" t="s">
        <v>15</v>
      </c>
      <c r="B29" s="27"/>
      <c r="C29" s="28">
        <v>19382.91</v>
      </c>
      <c r="D29" s="29">
        <v>6806.68</v>
      </c>
      <c r="E29" s="29">
        <v>18170.16</v>
      </c>
      <c r="F29" s="29"/>
      <c r="G29" s="29">
        <v>15010.95</v>
      </c>
      <c r="H29" s="29">
        <f>C29+E29-F29</f>
        <v>37553.07</v>
      </c>
      <c r="I29" s="30">
        <f>D29+E29-G29</f>
        <v>9965.89</v>
      </c>
      <c r="J29" s="50"/>
    </row>
    <row r="30" spans="1:11" s="25" customFormat="1" x14ac:dyDescent="0.25">
      <c r="A30" s="31" t="s">
        <v>16</v>
      </c>
      <c r="B30" s="32"/>
      <c r="C30" s="51">
        <v>310.08</v>
      </c>
      <c r="D30" s="35">
        <v>-73.57000000000005</v>
      </c>
      <c r="E30" s="35">
        <v>310.02999999999997</v>
      </c>
      <c r="F30" s="35"/>
      <c r="G30" s="35">
        <v>310.02999999999997</v>
      </c>
      <c r="H30" s="35">
        <f>C30+E30-F30</f>
        <v>620.1099999999999</v>
      </c>
      <c r="I30" s="36">
        <f>D30+E30-G30</f>
        <v>-73.57000000000005</v>
      </c>
      <c r="J30" s="50"/>
    </row>
    <row r="31" spans="1:11" s="25" customFormat="1" ht="13.8" thickBot="1" x14ac:dyDescent="0.3">
      <c r="A31" s="37" t="s">
        <v>17</v>
      </c>
      <c r="B31" s="38"/>
      <c r="C31" s="39">
        <v>1554.72</v>
      </c>
      <c r="D31" s="40">
        <v>3489.8399999999997</v>
      </c>
      <c r="E31" s="40">
        <v>641.45000000000005</v>
      </c>
      <c r="F31" s="40"/>
      <c r="G31" s="40"/>
      <c r="H31" s="40">
        <f>C31+E31-F31</f>
        <v>2196.17</v>
      </c>
      <c r="I31" s="41">
        <f>D31+E31-G31</f>
        <v>4131.29</v>
      </c>
      <c r="J31" s="50"/>
    </row>
    <row r="32" spans="1:11" s="25" customFormat="1" x14ac:dyDescent="0.25">
      <c r="A32" s="52"/>
      <c r="B32" s="53"/>
      <c r="C32" s="44"/>
      <c r="D32" s="45"/>
      <c r="E32" s="45"/>
      <c r="F32" s="45"/>
      <c r="G32" s="45"/>
      <c r="H32" s="45"/>
      <c r="I32" s="45"/>
      <c r="J32" s="50"/>
    </row>
    <row r="33" spans="1:14" s="25" customFormat="1" ht="27" thickBot="1" x14ac:dyDescent="0.3">
      <c r="A33" s="54" t="s">
        <v>23</v>
      </c>
      <c r="B33" s="55"/>
      <c r="C33" s="56">
        <v>1491.2000000000007</v>
      </c>
      <c r="D33" s="57">
        <v>4506.92</v>
      </c>
      <c r="E33" s="22">
        <f>SUM(E34:E36)</f>
        <v>1392.96</v>
      </c>
      <c r="F33" s="57">
        <v>2306.2800000000002</v>
      </c>
      <c r="G33" s="22">
        <f>SUM(G34:G36)</f>
        <v>1875.19</v>
      </c>
      <c r="H33" s="22">
        <f>C33+E33-F33</f>
        <v>577.88000000000056</v>
      </c>
      <c r="I33" s="22">
        <f>D33+E33-G33</f>
        <v>4024.69</v>
      </c>
      <c r="J33" s="50"/>
      <c r="K33" s="24" t="s">
        <v>14</v>
      </c>
    </row>
    <row r="34" spans="1:14" s="25" customFormat="1" x14ac:dyDescent="0.25">
      <c r="A34" s="26" t="s">
        <v>15</v>
      </c>
      <c r="B34" s="27"/>
      <c r="C34" s="28">
        <v>2848.67</v>
      </c>
      <c r="D34" s="29">
        <v>2136.3599999999997</v>
      </c>
      <c r="E34" s="29">
        <v>0</v>
      </c>
      <c r="F34" s="29"/>
      <c r="G34" s="29">
        <v>1123.6300000000001</v>
      </c>
      <c r="H34" s="29">
        <f>C34+E34-F34</f>
        <v>2848.67</v>
      </c>
      <c r="I34" s="30">
        <f>D34+E34-G34</f>
        <v>1012.7299999999996</v>
      </c>
      <c r="J34" s="50"/>
    </row>
    <row r="35" spans="1:14" s="25" customFormat="1" x14ac:dyDescent="0.25">
      <c r="A35" s="31" t="s">
        <v>16</v>
      </c>
      <c r="B35" s="32"/>
      <c r="C35" s="51">
        <v>751.56</v>
      </c>
      <c r="D35" s="35">
        <v>250.51999999999998</v>
      </c>
      <c r="E35" s="35">
        <v>751.56</v>
      </c>
      <c r="F35" s="35"/>
      <c r="G35" s="35">
        <v>751.56</v>
      </c>
      <c r="H35" s="35">
        <f>C35+E35-F35</f>
        <v>1503.12</v>
      </c>
      <c r="I35" s="36">
        <f>D35+E35-G35</f>
        <v>250.51999999999998</v>
      </c>
      <c r="J35" s="50"/>
    </row>
    <row r="36" spans="1:14" s="25" customFormat="1" ht="13.8" thickBot="1" x14ac:dyDescent="0.3">
      <c r="A36" s="37" t="s">
        <v>17</v>
      </c>
      <c r="B36" s="38"/>
      <c r="C36" s="39">
        <v>641.4</v>
      </c>
      <c r="D36" s="40">
        <v>2120.04</v>
      </c>
      <c r="E36" s="40">
        <f>1554.72-913.32</f>
        <v>641.4</v>
      </c>
      <c r="F36" s="40"/>
      <c r="G36" s="40"/>
      <c r="H36" s="40">
        <f>C36+E36-F36</f>
        <v>1282.8</v>
      </c>
      <c r="I36" s="41">
        <f>D36+E36-G36</f>
        <v>2761.44</v>
      </c>
      <c r="J36" s="50"/>
    </row>
    <row r="37" spans="1:14" s="25" customFormat="1" ht="13.8" thickBot="1" x14ac:dyDescent="0.3">
      <c r="A37" s="64"/>
      <c r="B37" s="65"/>
      <c r="C37" s="66"/>
      <c r="D37" s="67"/>
      <c r="E37" s="67"/>
      <c r="F37" s="67"/>
      <c r="G37" s="67"/>
      <c r="H37" s="68"/>
      <c r="I37" s="69"/>
      <c r="J37" s="50"/>
    </row>
    <row r="38" spans="1:14" ht="13.8" thickBot="1" x14ac:dyDescent="0.3">
      <c r="A38" s="70" t="s">
        <v>24</v>
      </c>
      <c r="B38" s="71"/>
      <c r="C38" s="72">
        <f t="shared" ref="C38:I38" si="0">C33+C28+C23+C18+C13+C8</f>
        <v>19308.299999999857</v>
      </c>
      <c r="D38" s="72">
        <f t="shared" si="0"/>
        <v>340374.48</v>
      </c>
      <c r="E38" s="72">
        <f t="shared" si="0"/>
        <v>701827.49</v>
      </c>
      <c r="F38" s="72">
        <f t="shared" si="0"/>
        <v>609344.27</v>
      </c>
      <c r="G38" s="72">
        <f t="shared" si="0"/>
        <v>603200.88</v>
      </c>
      <c r="H38" s="72">
        <f t="shared" si="0"/>
        <v>111791.51999999984</v>
      </c>
      <c r="I38" s="72">
        <f t="shared" si="0"/>
        <v>439001.08999999997</v>
      </c>
      <c r="J38" s="73"/>
    </row>
    <row r="39" spans="1:14" customFormat="1" ht="15" thickBot="1" x14ac:dyDescent="0.35">
      <c r="A39" s="74" t="s">
        <v>25</v>
      </c>
      <c r="B39" s="75"/>
      <c r="C39" s="76">
        <v>1006128.1399999999</v>
      </c>
      <c r="D39" s="76">
        <v>153332.12999999989</v>
      </c>
      <c r="E39" s="77">
        <f>SUM(E40:E43)</f>
        <v>227161.66999999998</v>
      </c>
      <c r="F39" s="76">
        <f>SUM(F40:F43)</f>
        <v>0</v>
      </c>
      <c r="G39" s="77">
        <f>SUM(G40:G43)</f>
        <v>184806.33000000002</v>
      </c>
      <c r="H39" s="76">
        <f t="shared" ref="H39:H44" si="1">C39+E39-F39</f>
        <v>1233289.8099999998</v>
      </c>
      <c r="I39" s="76">
        <f t="shared" ref="I39:I44" si="2">D39+E39-G39</f>
        <v>195687.46999999986</v>
      </c>
      <c r="J39" s="78"/>
      <c r="K39" s="78"/>
      <c r="L39" s="79"/>
      <c r="M39" s="79"/>
      <c r="N39" s="79"/>
    </row>
    <row r="40" spans="1:14" customFormat="1" ht="14.4" x14ac:dyDescent="0.3">
      <c r="A40" s="26" t="s">
        <v>15</v>
      </c>
      <c r="B40" s="27"/>
      <c r="C40" s="80">
        <v>182355.48</v>
      </c>
      <c r="D40" s="81">
        <v>120928.98</v>
      </c>
      <c r="E40" s="29">
        <f>204123.24+257.63</f>
        <v>204380.87</v>
      </c>
      <c r="F40" s="81"/>
      <c r="G40" s="29">
        <f>173988.34+257.63</f>
        <v>174245.97</v>
      </c>
      <c r="H40" s="81">
        <f t="shared" si="1"/>
        <v>386736.35</v>
      </c>
      <c r="I40" s="82">
        <f t="shared" si="2"/>
        <v>151063.87999999998</v>
      </c>
      <c r="J40" s="83"/>
      <c r="K40" s="78"/>
      <c r="L40" s="79"/>
      <c r="M40" s="79"/>
      <c r="N40" s="84"/>
    </row>
    <row r="41" spans="1:14" customFormat="1" ht="14.4" x14ac:dyDescent="0.3">
      <c r="A41" s="31" t="s">
        <v>26</v>
      </c>
      <c r="B41" s="32"/>
      <c r="C41" s="85">
        <v>4296.24</v>
      </c>
      <c r="D41" s="86">
        <v>0</v>
      </c>
      <c r="E41" s="35">
        <v>4717.4399999999996</v>
      </c>
      <c r="F41" s="86"/>
      <c r="G41" s="35">
        <v>4717.4399999999996</v>
      </c>
      <c r="H41" s="86">
        <f t="shared" si="1"/>
        <v>9013.68</v>
      </c>
      <c r="I41" s="87">
        <f t="shared" si="2"/>
        <v>0</v>
      </c>
      <c r="J41" s="83"/>
      <c r="K41" s="78"/>
      <c r="L41" s="79"/>
      <c r="M41" s="79"/>
      <c r="N41" s="84"/>
    </row>
    <row r="42" spans="1:14" customFormat="1" ht="15" thickBot="1" x14ac:dyDescent="0.35">
      <c r="A42" s="37" t="s">
        <v>16</v>
      </c>
      <c r="B42" s="38"/>
      <c r="C42" s="85">
        <v>5361.12</v>
      </c>
      <c r="D42" s="86">
        <v>1254.8699999999999</v>
      </c>
      <c r="E42" s="35">
        <v>5886.72</v>
      </c>
      <c r="F42" s="86"/>
      <c r="G42" s="35">
        <v>5842.92</v>
      </c>
      <c r="H42" s="86">
        <f t="shared" si="1"/>
        <v>11247.84</v>
      </c>
      <c r="I42" s="87">
        <f t="shared" si="2"/>
        <v>1298.67</v>
      </c>
      <c r="J42" s="83"/>
      <c r="K42" s="78"/>
      <c r="L42" s="79"/>
      <c r="M42" s="79"/>
      <c r="N42" s="79"/>
    </row>
    <row r="43" spans="1:14" customFormat="1" ht="15" thickBot="1" x14ac:dyDescent="0.35">
      <c r="A43" s="88" t="s">
        <v>17</v>
      </c>
      <c r="B43" s="89"/>
      <c r="C43" s="90">
        <v>11089.44</v>
      </c>
      <c r="D43" s="91">
        <v>31148.280000000002</v>
      </c>
      <c r="E43" s="40">
        <v>12176.64</v>
      </c>
      <c r="F43" s="91"/>
      <c r="G43" s="40"/>
      <c r="H43" s="91">
        <f t="shared" si="1"/>
        <v>23266.080000000002</v>
      </c>
      <c r="I43" s="92">
        <f t="shared" si="2"/>
        <v>43324.92</v>
      </c>
      <c r="J43" s="83"/>
      <c r="K43" s="78"/>
      <c r="L43" s="79"/>
      <c r="M43" s="79"/>
      <c r="N43" s="79"/>
    </row>
    <row r="44" spans="1:14" customFormat="1" ht="14.4" x14ac:dyDescent="0.3">
      <c r="A44" s="93" t="s">
        <v>27</v>
      </c>
      <c r="B44" s="94"/>
      <c r="C44" s="95">
        <v>33336.699999999997</v>
      </c>
      <c r="D44" s="95">
        <v>0</v>
      </c>
      <c r="E44" s="95">
        <v>13329.37</v>
      </c>
      <c r="F44" s="95"/>
      <c r="G44" s="95">
        <v>13329.37</v>
      </c>
      <c r="H44" s="95">
        <f t="shared" si="1"/>
        <v>46666.07</v>
      </c>
      <c r="I44" s="95">
        <f t="shared" si="2"/>
        <v>0</v>
      </c>
      <c r="J44" s="78"/>
      <c r="K44" s="96">
        <f>H45-I45</f>
        <v>1084268.4100000001</v>
      </c>
      <c r="L44" s="79">
        <v>886132.71</v>
      </c>
      <c r="M44" s="79"/>
      <c r="N44" s="79"/>
    </row>
    <row r="45" spans="1:14" customFormat="1" ht="15" thickBot="1" x14ac:dyDescent="0.35">
      <c r="A45" s="97" t="s">
        <v>24</v>
      </c>
      <c r="B45" s="98"/>
      <c r="C45" s="99">
        <f t="shared" ref="C45:I45" si="3">C39+C44</f>
        <v>1039464.8399999999</v>
      </c>
      <c r="D45" s="99">
        <f t="shared" si="3"/>
        <v>153332.12999999989</v>
      </c>
      <c r="E45" s="99">
        <f t="shared" si="3"/>
        <v>240491.03999999998</v>
      </c>
      <c r="F45" s="99">
        <f t="shared" si="3"/>
        <v>0</v>
      </c>
      <c r="G45" s="99">
        <f t="shared" si="3"/>
        <v>198135.7</v>
      </c>
      <c r="H45" s="99">
        <f t="shared" si="3"/>
        <v>1279955.8799999999</v>
      </c>
      <c r="I45" s="99">
        <f t="shared" si="3"/>
        <v>195687.46999999986</v>
      </c>
      <c r="J45" s="78"/>
      <c r="K45" s="96">
        <f>K44-L44</f>
        <v>198135.70000000019</v>
      </c>
      <c r="L45" s="79"/>
      <c r="M45" s="79"/>
      <c r="N45" s="79"/>
    </row>
    <row r="46" spans="1:14" ht="13.8" thickBot="1" x14ac:dyDescent="0.3">
      <c r="A46" s="100"/>
      <c r="B46" s="101"/>
      <c r="C46" s="102"/>
      <c r="D46" s="102"/>
      <c r="E46" s="102"/>
      <c r="F46" s="102"/>
      <c r="G46" s="102"/>
      <c r="H46" s="102"/>
      <c r="I46" s="103"/>
    </row>
    <row r="47" spans="1:14" s="25" customFormat="1" x14ac:dyDescent="0.25">
      <c r="A47" s="104" t="s">
        <v>28</v>
      </c>
      <c r="B47" s="105"/>
      <c r="C47" s="106">
        <v>810.62999999997555</v>
      </c>
      <c r="D47" s="107">
        <v>13124.289999999941</v>
      </c>
      <c r="E47" s="108"/>
      <c r="F47" s="107"/>
      <c r="G47" s="108">
        <v>3948.95</v>
      </c>
      <c r="H47" s="109">
        <f>C47+E47-F47</f>
        <v>810.62999999997555</v>
      </c>
      <c r="I47" s="109">
        <f>D47+E47-G47</f>
        <v>9175.3399999999419</v>
      </c>
    </row>
    <row r="48" spans="1:14" s="25" customFormat="1" x14ac:dyDescent="0.25">
      <c r="A48" s="110" t="s">
        <v>29</v>
      </c>
      <c r="B48" s="111"/>
      <c r="C48" s="44">
        <v>2224.4900000000735</v>
      </c>
      <c r="D48" s="45">
        <v>9606.4900000000871</v>
      </c>
      <c r="E48" s="108"/>
      <c r="F48" s="45"/>
      <c r="G48" s="108">
        <v>2985.41</v>
      </c>
      <c r="H48" s="109">
        <f>C48+E48-F48</f>
        <v>2224.4900000000735</v>
      </c>
      <c r="I48" s="109">
        <f>D48+E48-G48</f>
        <v>6621.0800000000872</v>
      </c>
    </row>
    <row r="49" spans="1:14" s="25" customFormat="1" x14ac:dyDescent="0.25">
      <c r="A49" s="112" t="s">
        <v>30</v>
      </c>
      <c r="B49" s="113"/>
      <c r="C49" s="114">
        <v>-27491.749999999884</v>
      </c>
      <c r="D49" s="115">
        <v>118381.92000000001</v>
      </c>
      <c r="E49" s="108"/>
      <c r="F49" s="115"/>
      <c r="G49" s="108">
        <v>11902.99</v>
      </c>
      <c r="H49" s="109">
        <f>C49+E49-F49</f>
        <v>-27491.749999999884</v>
      </c>
      <c r="I49" s="109">
        <f>D49+E49-G49</f>
        <v>106478.93000000001</v>
      </c>
    </row>
    <row r="50" spans="1:14" s="25" customFormat="1" ht="13.8" thickBot="1" x14ac:dyDescent="0.3">
      <c r="A50" s="112" t="s">
        <v>31</v>
      </c>
      <c r="B50" s="113"/>
      <c r="C50" s="116">
        <v>-5.0000000002910383E-2</v>
      </c>
      <c r="D50" s="117">
        <v>52967.08</v>
      </c>
      <c r="E50" s="108"/>
      <c r="F50" s="118"/>
      <c r="G50" s="108">
        <f>495.9+115.44</f>
        <v>611.33999999999992</v>
      </c>
      <c r="H50" s="109">
        <f>C50+E50-F50</f>
        <v>-5.0000000002910383E-2</v>
      </c>
      <c r="I50" s="109">
        <f>D50+E50-G50</f>
        <v>52355.740000000005</v>
      </c>
    </row>
    <row r="51" spans="1:14" s="25" customFormat="1" ht="13.8" thickBot="1" x14ac:dyDescent="0.3">
      <c r="A51" s="112" t="s">
        <v>32</v>
      </c>
      <c r="B51" s="113"/>
      <c r="C51" s="116">
        <v>-5.0000000002910383E-2</v>
      </c>
      <c r="D51" s="117">
        <v>281.67000000000348</v>
      </c>
      <c r="E51" s="118"/>
      <c r="F51" s="118"/>
      <c r="G51" s="115">
        <v>187.78</v>
      </c>
      <c r="H51" s="109">
        <f>C51+E51-F51</f>
        <v>-5.0000000002910383E-2</v>
      </c>
      <c r="I51" s="109">
        <f>D51+E51-G51</f>
        <v>93.890000000003482</v>
      </c>
    </row>
    <row r="52" spans="1:14" s="123" customFormat="1" ht="13.8" thickBot="1" x14ac:dyDescent="0.3">
      <c r="A52" s="119" t="s">
        <v>24</v>
      </c>
      <c r="B52" s="120"/>
      <c r="C52" s="121">
        <f>C47+C48+C49+C50</f>
        <v>-24456.679999999837</v>
      </c>
      <c r="D52" s="122">
        <f t="shared" ref="D52:I52" si="4">D47+D48+D49+D50</f>
        <v>194079.78000000003</v>
      </c>
      <c r="E52" s="122">
        <f t="shared" si="4"/>
        <v>0</v>
      </c>
      <c r="F52" s="122">
        <f t="shared" si="4"/>
        <v>0</v>
      </c>
      <c r="G52" s="122">
        <f>G47+G48+G49+G50+G51</f>
        <v>19636.469999999998</v>
      </c>
      <c r="H52" s="122">
        <f t="shared" si="4"/>
        <v>-24456.679999999837</v>
      </c>
      <c r="I52" s="122">
        <f t="shared" si="4"/>
        <v>174631.09000000003</v>
      </c>
    </row>
    <row r="53" spans="1:14" s="123" customFormat="1" ht="13.8" thickBot="1" x14ac:dyDescent="0.3">
      <c r="A53" s="124" t="s">
        <v>33</v>
      </c>
      <c r="B53" s="125"/>
      <c r="C53" s="121">
        <f>C52+C38+C45</f>
        <v>1034316.4599999998</v>
      </c>
      <c r="D53" s="121">
        <f t="shared" ref="D53:I53" si="5">D52+D38+D45</f>
        <v>687786.3899999999</v>
      </c>
      <c r="E53" s="121">
        <f t="shared" si="5"/>
        <v>942318.53</v>
      </c>
      <c r="F53" s="121">
        <f t="shared" si="5"/>
        <v>609344.27</v>
      </c>
      <c r="G53" s="121">
        <f t="shared" si="5"/>
        <v>820973.05</v>
      </c>
      <c r="H53" s="121">
        <f t="shared" si="5"/>
        <v>1367290.72</v>
      </c>
      <c r="I53" s="121">
        <f t="shared" si="5"/>
        <v>809319.64999999979</v>
      </c>
      <c r="J53" s="126"/>
      <c r="K53" s="126"/>
      <c r="L53" s="126"/>
      <c r="M53" s="126"/>
      <c r="N53" s="126"/>
    </row>
    <row r="55" spans="1:14" x14ac:dyDescent="0.25">
      <c r="E55" s="127">
        <f>E33+E28+E23+E18+E13+E8</f>
        <v>701827.49</v>
      </c>
      <c r="F55" s="127">
        <f>F33+F28+F23+F18+F13+F8</f>
        <v>609344.27</v>
      </c>
    </row>
    <row r="56" spans="1:14" x14ac:dyDescent="0.25">
      <c r="C56" s="1"/>
    </row>
    <row r="57" spans="1:14" x14ac:dyDescent="0.25">
      <c r="C57" s="1"/>
    </row>
  </sheetData>
  <mergeCells count="50">
    <mergeCell ref="A52:B52"/>
    <mergeCell ref="A53:B53"/>
    <mergeCell ref="A46:I46"/>
    <mergeCell ref="A47:B47"/>
    <mergeCell ref="A48:B48"/>
    <mergeCell ref="A49:B49"/>
    <mergeCell ref="A50:B50"/>
    <mergeCell ref="A51:B51"/>
    <mergeCell ref="A40:B40"/>
    <mergeCell ref="A41:B41"/>
    <mergeCell ref="A42:B42"/>
    <mergeCell ref="A43:B43"/>
    <mergeCell ref="A44:B44"/>
    <mergeCell ref="A45:B45"/>
    <mergeCell ref="A34:B34"/>
    <mergeCell ref="A35:B35"/>
    <mergeCell ref="A36:B36"/>
    <mergeCell ref="A37:B37"/>
    <mergeCell ref="A38:B38"/>
    <mergeCell ref="A39:B39"/>
    <mergeCell ref="A28:B28"/>
    <mergeCell ref="A29:B29"/>
    <mergeCell ref="A30:B30"/>
    <mergeCell ref="A31:B31"/>
    <mergeCell ref="A32:B32"/>
    <mergeCell ref="A33:B33"/>
    <mergeCell ref="A21:B21"/>
    <mergeCell ref="A23:B23"/>
    <mergeCell ref="A24:B24"/>
    <mergeCell ref="A25:B25"/>
    <mergeCell ref="A26:B26"/>
    <mergeCell ref="A27:B27"/>
    <mergeCell ref="A15:B15"/>
    <mergeCell ref="A16:B16"/>
    <mergeCell ref="A17:B17"/>
    <mergeCell ref="A18:B18"/>
    <mergeCell ref="A19:B19"/>
    <mergeCell ref="A20:B20"/>
    <mergeCell ref="A9:B9"/>
    <mergeCell ref="A10:B10"/>
    <mergeCell ref="A11:B11"/>
    <mergeCell ref="A12:B12"/>
    <mergeCell ref="A13:B13"/>
    <mergeCell ref="A14:B14"/>
    <mergeCell ref="A3:I3"/>
    <mergeCell ref="A4:I4"/>
    <mergeCell ref="A5:B5"/>
    <mergeCell ref="A6:B6"/>
    <mergeCell ref="A7:I7"/>
    <mergeCell ref="A8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2024-04-01T09:20:30Z</dcterms:created>
  <dcterms:modified xsi:type="dcterms:W3CDTF">2024-04-01T09:26:03Z</dcterms:modified>
</cp:coreProperties>
</file>