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F28" i="1"/>
  <c r="D28" i="1"/>
  <c r="C28" i="1"/>
  <c r="I27" i="1"/>
  <c r="H27" i="1"/>
  <c r="K26" i="1"/>
  <c r="E26" i="1"/>
  <c r="H26" i="1" s="1"/>
  <c r="K25" i="1"/>
  <c r="G25" i="1" s="1"/>
  <c r="E25" i="1"/>
  <c r="I25" i="1" s="1"/>
  <c r="K24" i="1"/>
  <c r="G24" i="1"/>
  <c r="I24" i="1" s="1"/>
  <c r="E24" i="1"/>
  <c r="H24" i="1" s="1"/>
  <c r="K23" i="1"/>
  <c r="G23" i="1" s="1"/>
  <c r="E23" i="1"/>
  <c r="F21" i="1"/>
  <c r="D21" i="1"/>
  <c r="C21" i="1"/>
  <c r="I20" i="1"/>
  <c r="H20" i="1"/>
  <c r="K19" i="1"/>
  <c r="J19" i="1"/>
  <c r="G19" i="1"/>
  <c r="G21" i="1" s="1"/>
  <c r="E19" i="1"/>
  <c r="E21" i="1" s="1"/>
  <c r="D18" i="1"/>
  <c r="D29" i="1" s="1"/>
  <c r="C18" i="1"/>
  <c r="K16" i="1"/>
  <c r="J16" i="1"/>
  <c r="E16" i="1" s="1"/>
  <c r="G16" i="1"/>
  <c r="K14" i="1"/>
  <c r="J14" i="1"/>
  <c r="G14" i="1"/>
  <c r="E14" i="1"/>
  <c r="K12" i="1"/>
  <c r="J12" i="1"/>
  <c r="E12" i="1" s="1"/>
  <c r="G12" i="1"/>
  <c r="K10" i="1"/>
  <c r="J10" i="1"/>
  <c r="G10" i="1"/>
  <c r="E10" i="1"/>
  <c r="H10" i="1" s="1"/>
  <c r="K8" i="1"/>
  <c r="J8" i="1"/>
  <c r="G8" i="1"/>
  <c r="E8" i="1"/>
  <c r="H8" i="1" s="1"/>
  <c r="K6" i="1"/>
  <c r="J6" i="1"/>
  <c r="G6" i="1"/>
  <c r="E6" i="1"/>
  <c r="H6" i="1" s="1"/>
  <c r="G18" i="1" l="1"/>
  <c r="J29" i="1"/>
  <c r="K29" i="1"/>
  <c r="I6" i="1"/>
  <c r="I8" i="1"/>
  <c r="I10" i="1"/>
  <c r="G26" i="1"/>
  <c r="I26" i="1" s="1"/>
  <c r="C29" i="1"/>
  <c r="I16" i="1"/>
  <c r="E18" i="1"/>
  <c r="F16" i="1"/>
  <c r="I12" i="1"/>
  <c r="F12" i="1"/>
  <c r="H12" i="1" s="1"/>
  <c r="I23" i="1"/>
  <c r="I28" i="1" s="1"/>
  <c r="I14" i="1"/>
  <c r="I19" i="1"/>
  <c r="I21" i="1" s="1"/>
  <c r="H23" i="1"/>
  <c r="H25" i="1"/>
  <c r="E28" i="1"/>
  <c r="E29" i="1" s="1"/>
  <c r="F14" i="1"/>
  <c r="H14" i="1" s="1"/>
  <c r="H19" i="1"/>
  <c r="H21" i="1" s="1"/>
  <c r="G28" i="1" l="1"/>
  <c r="G29" i="1" s="1"/>
  <c r="F18" i="1"/>
  <c r="F29" i="1" s="1"/>
  <c r="H28" i="1"/>
  <c r="H29" i="1" s="1"/>
  <c r="H16" i="1"/>
  <c r="H18" i="1" s="1"/>
  <c r="I18" i="1"/>
  <c r="I29" i="1" s="1"/>
</calcChain>
</file>

<file path=xl/sharedStrings.xml><?xml version="1.0" encoding="utf-8"?>
<sst xmlns="http://schemas.openxmlformats.org/spreadsheetml/2006/main" count="30" uniqueCount="27">
  <si>
    <t>Информация о состоянии лицевого счета  д.№  28 по ул. Садовая</t>
  </si>
  <si>
    <t>за период  01.12.2019-31.12.2019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</si>
  <si>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</si>
  <si>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</si>
  <si>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</si>
  <si>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</si>
  <si>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</si>
  <si>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населением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</si>
  <si>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</si>
  <si>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</si>
  <si>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Обслуживаемая площадь  - 2056,8 кв.м. </t>
  </si>
  <si>
    <t>Содержание</t>
  </si>
  <si>
    <t xml:space="preserve"> </t>
  </si>
  <si>
    <t>Текущий ремонт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</si>
  <si>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</si>
  <si>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</si>
  <si>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</si>
  <si>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</si>
  <si>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</si>
  <si>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Капитальный ремонт</t>
  </si>
  <si>
    <t>Платежи банка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</si>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</sst>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 Cyr"/>
      <charset val="204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33" applyNumberFormat="0" applyAlignment="0" applyProtection="0"/>
    <xf numFmtId="0" fontId="15" fillId="24" borderId="34" applyNumberFormat="0" applyAlignment="0" applyProtection="0"/>
    <xf numFmtId="0" fontId="16" fillId="24" borderId="33" applyNumberFormat="0" applyAlignment="0" applyProtection="0"/>
    <xf numFmtId="44" fontId="10" fillId="0" borderId="0" applyFont="0" applyFill="0" applyBorder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9" fillId="0" borderId="3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25" borderId="39" applyNumberFormat="0" applyAlignment="0" applyProtection="0"/>
    <xf numFmtId="0" fontId="22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24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1" fontId="8" fillId="2" borderId="9" xfId="0" applyNumberFormat="1" applyFont="1" applyFill="1" applyBorder="1" applyAlignment="1">
      <alignment horizontal="center"/>
    </xf>
    <xf numFmtId="2" fontId="8" fillId="0" borderId="0" xfId="0" applyNumberFormat="1" applyFont="1"/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1" fontId="8" fillId="0" borderId="11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1" fontId="8" fillId="2" borderId="11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" fontId="8" fillId="0" borderId="16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3" fontId="8" fillId="0" borderId="11" xfId="1" applyNumberFormat="1" applyFont="1" applyBorder="1" applyAlignment="1">
      <alignment horizontal="center"/>
    </xf>
    <xf numFmtId="1" fontId="8" fillId="5" borderId="9" xfId="0" applyNumberFormat="1" applyFont="1" applyFill="1" applyBorder="1" applyAlignment="1">
      <alignment horizontal="center"/>
    </xf>
    <xf numFmtId="1" fontId="8" fillId="5" borderId="11" xfId="1" applyNumberFormat="1" applyFont="1" applyFill="1" applyBorder="1" applyAlignment="1">
      <alignment horizontal="center"/>
    </xf>
    <xf numFmtId="2" fontId="8" fillId="0" borderId="0" xfId="1" applyNumberFormat="1" applyFont="1"/>
    <xf numFmtId="0" fontId="8" fillId="0" borderId="0" xfId="1" applyFont="1"/>
    <xf numFmtId="0" fontId="11" fillId="0" borderId="0" xfId="0" applyFont="1"/>
    <xf numFmtId="1" fontId="8" fillId="0" borderId="11" xfId="1" applyNumberFormat="1" applyFont="1" applyBorder="1" applyAlignment="1">
      <alignment horizontal="center"/>
    </xf>
    <xf numFmtId="3" fontId="8" fillId="3" borderId="11" xfId="1" applyNumberFormat="1" applyFont="1" applyFill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1" fontId="5" fillId="4" borderId="32" xfId="0" applyNumberFormat="1" applyFont="1" applyFill="1" applyBorder="1" applyAlignment="1">
      <alignment horizontal="center"/>
    </xf>
    <xf numFmtId="1" fontId="5" fillId="4" borderId="20" xfId="0" applyNumberFormat="1" applyFont="1" applyFill="1" applyBorder="1" applyAlignment="1">
      <alignment horizontal="center"/>
    </xf>
    <xf numFmtId="2" fontId="5" fillId="0" borderId="0" xfId="0" applyNumberFormat="1" applyFont="1"/>
    <xf numFmtId="0" fontId="5" fillId="0" borderId="0" xfId="0" applyFont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8" fillId="0" borderId="6" xfId="1" applyFont="1" applyBorder="1" applyAlignment="1">
      <alignment horizontal="left" wrapText="1"/>
    </xf>
    <xf numFmtId="0" fontId="8" fillId="0" borderId="8" xfId="1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8" fillId="3" borderId="6" xfId="1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>
        <row r="17">
          <cell r="C17">
            <v>729449.88000000012</v>
          </cell>
        </row>
      </sheetData>
      <sheetData sheetId="2"/>
      <sheetData sheetId="3"/>
      <sheetData sheetId="4"/>
      <sheetData sheetId="5"/>
      <sheetData sheetId="6">
        <row r="17">
          <cell r="C17">
            <v>368880.08999999991</v>
          </cell>
        </row>
      </sheetData>
      <sheetData sheetId="7"/>
      <sheetData sheetId="8"/>
      <sheetData sheetId="9">
        <row r="17">
          <cell r="C17">
            <v>491354.5500000001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7">
          <cell r="C17">
            <v>179614.68000000005</v>
          </cell>
        </row>
      </sheetData>
      <sheetData sheetId="28"/>
      <sheetData sheetId="29"/>
      <sheetData sheetId="30">
        <row r="17">
          <cell r="C17">
            <v>291944.82999999996</v>
          </cell>
          <cell r="F17">
            <v>11788.59</v>
          </cell>
          <cell r="K17">
            <v>63567.76</v>
          </cell>
          <cell r="O17">
            <v>192216.35999999996</v>
          </cell>
          <cell r="P17">
            <v>12386.07</v>
          </cell>
          <cell r="Q17">
            <v>11461.360000000002</v>
          </cell>
          <cell r="T17">
            <v>8032.5399999999991</v>
          </cell>
        </row>
        <row r="33">
          <cell r="C33">
            <v>235964.16</v>
          </cell>
          <cell r="F33">
            <v>24471.710000000003</v>
          </cell>
          <cell r="H33">
            <v>5019.2800000000007</v>
          </cell>
          <cell r="I33">
            <v>2297.3000000000002</v>
          </cell>
          <cell r="J33">
            <v>14962.7</v>
          </cell>
          <cell r="K33">
            <v>51484.439999999995</v>
          </cell>
          <cell r="M33">
            <v>1252.7000000000003</v>
          </cell>
          <cell r="N33">
            <v>291.63</v>
          </cell>
          <cell r="O33">
            <v>82339.23</v>
          </cell>
          <cell r="P33">
            <v>11246.13</v>
          </cell>
          <cell r="Q33">
            <v>10040.779999999999</v>
          </cell>
          <cell r="T33">
            <v>6932.6900000000005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29"/>
  <sheetViews>
    <sheetView tabSelected="1" workbookViewId="0">
      <selection activeCell="T18" sqref="T18:U18"/>
    </sheetView>
  </sheetViews>
  <sheetFormatPr defaultRowHeight="13.2" x14ac:dyDescent="0.25"/>
  <cols>
    <col min="1" max="1" width="8.88671875" style="1"/>
    <col min="2" max="2" width="15.109375" style="1" customWidth="1"/>
    <col min="3" max="3" width="13.33203125" style="2" customWidth="1"/>
    <col min="4" max="4" width="13.109375" style="1" customWidth="1"/>
    <col min="5" max="5" width="12.5546875" style="1" customWidth="1"/>
    <col min="6" max="6" width="13.109375" style="1" customWidth="1"/>
    <col min="7" max="7" width="16.44140625" style="1" customWidth="1"/>
    <col min="8" max="8" width="18.6640625" style="1" customWidth="1"/>
    <col min="9" max="9" width="19.88671875" style="1" customWidth="1"/>
    <col min="10" max="10" width="11.88671875" style="3" hidden="1" customWidth="1"/>
    <col min="11" max="11" width="10.109375" style="1" hidden="1" customWidth="1"/>
    <col min="12" max="18" width="0" style="1" hidden="1" customWidth="1"/>
    <col min="19" max="257" width="8.88671875" style="1"/>
    <col min="258" max="258" width="15.109375" style="1" customWidth="1"/>
    <col min="259" max="259" width="13.33203125" style="1" customWidth="1"/>
    <col min="260" max="260" width="11.109375" style="1" customWidth="1"/>
    <col min="261" max="261" width="12.5546875" style="1" customWidth="1"/>
    <col min="262" max="262" width="13.109375" style="1" customWidth="1"/>
    <col min="263" max="263" width="16.44140625" style="1" customWidth="1"/>
    <col min="264" max="264" width="18.6640625" style="1" customWidth="1"/>
    <col min="265" max="265" width="19.88671875" style="1" customWidth="1"/>
    <col min="266" max="513" width="8.88671875" style="1"/>
    <col min="514" max="514" width="15.109375" style="1" customWidth="1"/>
    <col min="515" max="515" width="13.33203125" style="1" customWidth="1"/>
    <col min="516" max="516" width="11.109375" style="1" customWidth="1"/>
    <col min="517" max="517" width="12.5546875" style="1" customWidth="1"/>
    <col min="518" max="518" width="13.109375" style="1" customWidth="1"/>
    <col min="519" max="519" width="16.44140625" style="1" customWidth="1"/>
    <col min="520" max="520" width="18.6640625" style="1" customWidth="1"/>
    <col min="521" max="521" width="19.88671875" style="1" customWidth="1"/>
    <col min="522" max="769" width="8.88671875" style="1"/>
    <col min="770" max="770" width="15.109375" style="1" customWidth="1"/>
    <col min="771" max="771" width="13.33203125" style="1" customWidth="1"/>
    <col min="772" max="772" width="11.109375" style="1" customWidth="1"/>
    <col min="773" max="773" width="12.5546875" style="1" customWidth="1"/>
    <col min="774" max="774" width="13.109375" style="1" customWidth="1"/>
    <col min="775" max="775" width="16.44140625" style="1" customWidth="1"/>
    <col min="776" max="776" width="18.6640625" style="1" customWidth="1"/>
    <col min="777" max="777" width="19.88671875" style="1" customWidth="1"/>
    <col min="778" max="1025" width="8.88671875" style="1"/>
    <col min="1026" max="1026" width="15.109375" style="1" customWidth="1"/>
    <col min="1027" max="1027" width="13.33203125" style="1" customWidth="1"/>
    <col min="1028" max="1028" width="11.109375" style="1" customWidth="1"/>
    <col min="1029" max="1029" width="12.5546875" style="1" customWidth="1"/>
    <col min="1030" max="1030" width="13.109375" style="1" customWidth="1"/>
    <col min="1031" max="1031" width="16.44140625" style="1" customWidth="1"/>
    <col min="1032" max="1032" width="18.6640625" style="1" customWidth="1"/>
    <col min="1033" max="1033" width="19.88671875" style="1" customWidth="1"/>
    <col min="1034" max="1281" width="8.88671875" style="1"/>
    <col min="1282" max="1282" width="15.109375" style="1" customWidth="1"/>
    <col min="1283" max="1283" width="13.33203125" style="1" customWidth="1"/>
    <col min="1284" max="1284" width="11.109375" style="1" customWidth="1"/>
    <col min="1285" max="1285" width="12.5546875" style="1" customWidth="1"/>
    <col min="1286" max="1286" width="13.109375" style="1" customWidth="1"/>
    <col min="1287" max="1287" width="16.44140625" style="1" customWidth="1"/>
    <col min="1288" max="1288" width="18.6640625" style="1" customWidth="1"/>
    <col min="1289" max="1289" width="19.88671875" style="1" customWidth="1"/>
    <col min="1290" max="1537" width="8.88671875" style="1"/>
    <col min="1538" max="1538" width="15.109375" style="1" customWidth="1"/>
    <col min="1539" max="1539" width="13.33203125" style="1" customWidth="1"/>
    <col min="1540" max="1540" width="11.109375" style="1" customWidth="1"/>
    <col min="1541" max="1541" width="12.5546875" style="1" customWidth="1"/>
    <col min="1542" max="1542" width="13.109375" style="1" customWidth="1"/>
    <col min="1543" max="1543" width="16.44140625" style="1" customWidth="1"/>
    <col min="1544" max="1544" width="18.6640625" style="1" customWidth="1"/>
    <col min="1545" max="1545" width="19.88671875" style="1" customWidth="1"/>
    <col min="1546" max="1793" width="8.88671875" style="1"/>
    <col min="1794" max="1794" width="15.109375" style="1" customWidth="1"/>
    <col min="1795" max="1795" width="13.33203125" style="1" customWidth="1"/>
    <col min="1796" max="1796" width="11.109375" style="1" customWidth="1"/>
    <col min="1797" max="1797" width="12.5546875" style="1" customWidth="1"/>
    <col min="1798" max="1798" width="13.109375" style="1" customWidth="1"/>
    <col min="1799" max="1799" width="16.44140625" style="1" customWidth="1"/>
    <col min="1800" max="1800" width="18.6640625" style="1" customWidth="1"/>
    <col min="1801" max="1801" width="19.88671875" style="1" customWidth="1"/>
    <col min="1802" max="2049" width="8.88671875" style="1"/>
    <col min="2050" max="2050" width="15.109375" style="1" customWidth="1"/>
    <col min="2051" max="2051" width="13.33203125" style="1" customWidth="1"/>
    <col min="2052" max="2052" width="11.109375" style="1" customWidth="1"/>
    <col min="2053" max="2053" width="12.5546875" style="1" customWidth="1"/>
    <col min="2054" max="2054" width="13.109375" style="1" customWidth="1"/>
    <col min="2055" max="2055" width="16.44140625" style="1" customWidth="1"/>
    <col min="2056" max="2056" width="18.6640625" style="1" customWidth="1"/>
    <col min="2057" max="2057" width="19.88671875" style="1" customWidth="1"/>
    <col min="2058" max="2305" width="8.88671875" style="1"/>
    <col min="2306" max="2306" width="15.109375" style="1" customWidth="1"/>
    <col min="2307" max="2307" width="13.33203125" style="1" customWidth="1"/>
    <col min="2308" max="2308" width="11.109375" style="1" customWidth="1"/>
    <col min="2309" max="2309" width="12.5546875" style="1" customWidth="1"/>
    <col min="2310" max="2310" width="13.109375" style="1" customWidth="1"/>
    <col min="2311" max="2311" width="16.44140625" style="1" customWidth="1"/>
    <col min="2312" max="2312" width="18.6640625" style="1" customWidth="1"/>
    <col min="2313" max="2313" width="19.88671875" style="1" customWidth="1"/>
    <col min="2314" max="2561" width="8.88671875" style="1"/>
    <col min="2562" max="2562" width="15.109375" style="1" customWidth="1"/>
    <col min="2563" max="2563" width="13.33203125" style="1" customWidth="1"/>
    <col min="2564" max="2564" width="11.109375" style="1" customWidth="1"/>
    <col min="2565" max="2565" width="12.5546875" style="1" customWidth="1"/>
    <col min="2566" max="2566" width="13.109375" style="1" customWidth="1"/>
    <col min="2567" max="2567" width="16.44140625" style="1" customWidth="1"/>
    <col min="2568" max="2568" width="18.6640625" style="1" customWidth="1"/>
    <col min="2569" max="2569" width="19.88671875" style="1" customWidth="1"/>
    <col min="2570" max="2817" width="8.88671875" style="1"/>
    <col min="2818" max="2818" width="15.109375" style="1" customWidth="1"/>
    <col min="2819" max="2819" width="13.33203125" style="1" customWidth="1"/>
    <col min="2820" max="2820" width="11.109375" style="1" customWidth="1"/>
    <col min="2821" max="2821" width="12.5546875" style="1" customWidth="1"/>
    <col min="2822" max="2822" width="13.109375" style="1" customWidth="1"/>
    <col min="2823" max="2823" width="16.44140625" style="1" customWidth="1"/>
    <col min="2824" max="2824" width="18.6640625" style="1" customWidth="1"/>
    <col min="2825" max="2825" width="19.88671875" style="1" customWidth="1"/>
    <col min="2826" max="3073" width="8.88671875" style="1"/>
    <col min="3074" max="3074" width="15.109375" style="1" customWidth="1"/>
    <col min="3075" max="3075" width="13.33203125" style="1" customWidth="1"/>
    <col min="3076" max="3076" width="11.109375" style="1" customWidth="1"/>
    <col min="3077" max="3077" width="12.5546875" style="1" customWidth="1"/>
    <col min="3078" max="3078" width="13.109375" style="1" customWidth="1"/>
    <col min="3079" max="3079" width="16.44140625" style="1" customWidth="1"/>
    <col min="3080" max="3080" width="18.6640625" style="1" customWidth="1"/>
    <col min="3081" max="3081" width="19.88671875" style="1" customWidth="1"/>
    <col min="3082" max="3329" width="8.88671875" style="1"/>
    <col min="3330" max="3330" width="15.109375" style="1" customWidth="1"/>
    <col min="3331" max="3331" width="13.33203125" style="1" customWidth="1"/>
    <col min="3332" max="3332" width="11.109375" style="1" customWidth="1"/>
    <col min="3333" max="3333" width="12.5546875" style="1" customWidth="1"/>
    <col min="3334" max="3334" width="13.109375" style="1" customWidth="1"/>
    <col min="3335" max="3335" width="16.44140625" style="1" customWidth="1"/>
    <col min="3336" max="3336" width="18.6640625" style="1" customWidth="1"/>
    <col min="3337" max="3337" width="19.88671875" style="1" customWidth="1"/>
    <col min="3338" max="3585" width="8.88671875" style="1"/>
    <col min="3586" max="3586" width="15.109375" style="1" customWidth="1"/>
    <col min="3587" max="3587" width="13.33203125" style="1" customWidth="1"/>
    <col min="3588" max="3588" width="11.109375" style="1" customWidth="1"/>
    <col min="3589" max="3589" width="12.5546875" style="1" customWidth="1"/>
    <col min="3590" max="3590" width="13.109375" style="1" customWidth="1"/>
    <col min="3591" max="3591" width="16.44140625" style="1" customWidth="1"/>
    <col min="3592" max="3592" width="18.6640625" style="1" customWidth="1"/>
    <col min="3593" max="3593" width="19.88671875" style="1" customWidth="1"/>
    <col min="3594" max="3841" width="8.88671875" style="1"/>
    <col min="3842" max="3842" width="15.109375" style="1" customWidth="1"/>
    <col min="3843" max="3843" width="13.33203125" style="1" customWidth="1"/>
    <col min="3844" max="3844" width="11.109375" style="1" customWidth="1"/>
    <col min="3845" max="3845" width="12.5546875" style="1" customWidth="1"/>
    <col min="3846" max="3846" width="13.109375" style="1" customWidth="1"/>
    <col min="3847" max="3847" width="16.44140625" style="1" customWidth="1"/>
    <col min="3848" max="3848" width="18.6640625" style="1" customWidth="1"/>
    <col min="3849" max="3849" width="19.88671875" style="1" customWidth="1"/>
    <col min="3850" max="4097" width="8.88671875" style="1"/>
    <col min="4098" max="4098" width="15.109375" style="1" customWidth="1"/>
    <col min="4099" max="4099" width="13.33203125" style="1" customWidth="1"/>
    <col min="4100" max="4100" width="11.109375" style="1" customWidth="1"/>
    <col min="4101" max="4101" width="12.5546875" style="1" customWidth="1"/>
    <col min="4102" max="4102" width="13.109375" style="1" customWidth="1"/>
    <col min="4103" max="4103" width="16.44140625" style="1" customWidth="1"/>
    <col min="4104" max="4104" width="18.6640625" style="1" customWidth="1"/>
    <col min="4105" max="4105" width="19.88671875" style="1" customWidth="1"/>
    <col min="4106" max="4353" width="8.88671875" style="1"/>
    <col min="4354" max="4354" width="15.109375" style="1" customWidth="1"/>
    <col min="4355" max="4355" width="13.33203125" style="1" customWidth="1"/>
    <col min="4356" max="4356" width="11.109375" style="1" customWidth="1"/>
    <col min="4357" max="4357" width="12.5546875" style="1" customWidth="1"/>
    <col min="4358" max="4358" width="13.109375" style="1" customWidth="1"/>
    <col min="4359" max="4359" width="16.44140625" style="1" customWidth="1"/>
    <col min="4360" max="4360" width="18.6640625" style="1" customWidth="1"/>
    <col min="4361" max="4361" width="19.88671875" style="1" customWidth="1"/>
    <col min="4362" max="4609" width="8.88671875" style="1"/>
    <col min="4610" max="4610" width="15.109375" style="1" customWidth="1"/>
    <col min="4611" max="4611" width="13.33203125" style="1" customWidth="1"/>
    <col min="4612" max="4612" width="11.109375" style="1" customWidth="1"/>
    <col min="4613" max="4613" width="12.5546875" style="1" customWidth="1"/>
    <col min="4614" max="4614" width="13.109375" style="1" customWidth="1"/>
    <col min="4615" max="4615" width="16.44140625" style="1" customWidth="1"/>
    <col min="4616" max="4616" width="18.6640625" style="1" customWidth="1"/>
    <col min="4617" max="4617" width="19.88671875" style="1" customWidth="1"/>
    <col min="4618" max="4865" width="8.88671875" style="1"/>
    <col min="4866" max="4866" width="15.109375" style="1" customWidth="1"/>
    <col min="4867" max="4867" width="13.33203125" style="1" customWidth="1"/>
    <col min="4868" max="4868" width="11.109375" style="1" customWidth="1"/>
    <col min="4869" max="4869" width="12.5546875" style="1" customWidth="1"/>
    <col min="4870" max="4870" width="13.109375" style="1" customWidth="1"/>
    <col min="4871" max="4871" width="16.44140625" style="1" customWidth="1"/>
    <col min="4872" max="4872" width="18.6640625" style="1" customWidth="1"/>
    <col min="4873" max="4873" width="19.88671875" style="1" customWidth="1"/>
    <col min="4874" max="5121" width="8.88671875" style="1"/>
    <col min="5122" max="5122" width="15.109375" style="1" customWidth="1"/>
    <col min="5123" max="5123" width="13.33203125" style="1" customWidth="1"/>
    <col min="5124" max="5124" width="11.109375" style="1" customWidth="1"/>
    <col min="5125" max="5125" width="12.5546875" style="1" customWidth="1"/>
    <col min="5126" max="5126" width="13.109375" style="1" customWidth="1"/>
    <col min="5127" max="5127" width="16.44140625" style="1" customWidth="1"/>
    <col min="5128" max="5128" width="18.6640625" style="1" customWidth="1"/>
    <col min="5129" max="5129" width="19.88671875" style="1" customWidth="1"/>
    <col min="5130" max="5377" width="8.88671875" style="1"/>
    <col min="5378" max="5378" width="15.109375" style="1" customWidth="1"/>
    <col min="5379" max="5379" width="13.33203125" style="1" customWidth="1"/>
    <col min="5380" max="5380" width="11.109375" style="1" customWidth="1"/>
    <col min="5381" max="5381" width="12.5546875" style="1" customWidth="1"/>
    <col min="5382" max="5382" width="13.109375" style="1" customWidth="1"/>
    <col min="5383" max="5383" width="16.44140625" style="1" customWidth="1"/>
    <col min="5384" max="5384" width="18.6640625" style="1" customWidth="1"/>
    <col min="5385" max="5385" width="19.88671875" style="1" customWidth="1"/>
    <col min="5386" max="5633" width="8.88671875" style="1"/>
    <col min="5634" max="5634" width="15.109375" style="1" customWidth="1"/>
    <col min="5635" max="5635" width="13.33203125" style="1" customWidth="1"/>
    <col min="5636" max="5636" width="11.109375" style="1" customWidth="1"/>
    <col min="5637" max="5637" width="12.5546875" style="1" customWidth="1"/>
    <col min="5638" max="5638" width="13.109375" style="1" customWidth="1"/>
    <col min="5639" max="5639" width="16.44140625" style="1" customWidth="1"/>
    <col min="5640" max="5640" width="18.6640625" style="1" customWidth="1"/>
    <col min="5641" max="5641" width="19.88671875" style="1" customWidth="1"/>
    <col min="5642" max="5889" width="8.88671875" style="1"/>
    <col min="5890" max="5890" width="15.109375" style="1" customWidth="1"/>
    <col min="5891" max="5891" width="13.33203125" style="1" customWidth="1"/>
    <col min="5892" max="5892" width="11.109375" style="1" customWidth="1"/>
    <col min="5893" max="5893" width="12.5546875" style="1" customWidth="1"/>
    <col min="5894" max="5894" width="13.109375" style="1" customWidth="1"/>
    <col min="5895" max="5895" width="16.44140625" style="1" customWidth="1"/>
    <col min="5896" max="5896" width="18.6640625" style="1" customWidth="1"/>
    <col min="5897" max="5897" width="19.88671875" style="1" customWidth="1"/>
    <col min="5898" max="6145" width="8.88671875" style="1"/>
    <col min="6146" max="6146" width="15.109375" style="1" customWidth="1"/>
    <col min="6147" max="6147" width="13.33203125" style="1" customWidth="1"/>
    <col min="6148" max="6148" width="11.109375" style="1" customWidth="1"/>
    <col min="6149" max="6149" width="12.5546875" style="1" customWidth="1"/>
    <col min="6150" max="6150" width="13.109375" style="1" customWidth="1"/>
    <col min="6151" max="6151" width="16.44140625" style="1" customWidth="1"/>
    <col min="6152" max="6152" width="18.6640625" style="1" customWidth="1"/>
    <col min="6153" max="6153" width="19.88671875" style="1" customWidth="1"/>
    <col min="6154" max="6401" width="8.88671875" style="1"/>
    <col min="6402" max="6402" width="15.109375" style="1" customWidth="1"/>
    <col min="6403" max="6403" width="13.33203125" style="1" customWidth="1"/>
    <col min="6404" max="6404" width="11.109375" style="1" customWidth="1"/>
    <col min="6405" max="6405" width="12.5546875" style="1" customWidth="1"/>
    <col min="6406" max="6406" width="13.109375" style="1" customWidth="1"/>
    <col min="6407" max="6407" width="16.44140625" style="1" customWidth="1"/>
    <col min="6408" max="6408" width="18.6640625" style="1" customWidth="1"/>
    <col min="6409" max="6409" width="19.88671875" style="1" customWidth="1"/>
    <col min="6410" max="6657" width="8.88671875" style="1"/>
    <col min="6658" max="6658" width="15.109375" style="1" customWidth="1"/>
    <col min="6659" max="6659" width="13.33203125" style="1" customWidth="1"/>
    <col min="6660" max="6660" width="11.109375" style="1" customWidth="1"/>
    <col min="6661" max="6661" width="12.5546875" style="1" customWidth="1"/>
    <col min="6662" max="6662" width="13.109375" style="1" customWidth="1"/>
    <col min="6663" max="6663" width="16.44140625" style="1" customWidth="1"/>
    <col min="6664" max="6664" width="18.6640625" style="1" customWidth="1"/>
    <col min="6665" max="6665" width="19.88671875" style="1" customWidth="1"/>
    <col min="6666" max="6913" width="8.88671875" style="1"/>
    <col min="6914" max="6914" width="15.109375" style="1" customWidth="1"/>
    <col min="6915" max="6915" width="13.33203125" style="1" customWidth="1"/>
    <col min="6916" max="6916" width="11.109375" style="1" customWidth="1"/>
    <col min="6917" max="6917" width="12.5546875" style="1" customWidth="1"/>
    <col min="6918" max="6918" width="13.109375" style="1" customWidth="1"/>
    <col min="6919" max="6919" width="16.44140625" style="1" customWidth="1"/>
    <col min="6920" max="6920" width="18.6640625" style="1" customWidth="1"/>
    <col min="6921" max="6921" width="19.88671875" style="1" customWidth="1"/>
    <col min="6922" max="7169" width="8.88671875" style="1"/>
    <col min="7170" max="7170" width="15.109375" style="1" customWidth="1"/>
    <col min="7171" max="7171" width="13.33203125" style="1" customWidth="1"/>
    <col min="7172" max="7172" width="11.109375" style="1" customWidth="1"/>
    <col min="7173" max="7173" width="12.5546875" style="1" customWidth="1"/>
    <col min="7174" max="7174" width="13.109375" style="1" customWidth="1"/>
    <col min="7175" max="7175" width="16.44140625" style="1" customWidth="1"/>
    <col min="7176" max="7176" width="18.6640625" style="1" customWidth="1"/>
    <col min="7177" max="7177" width="19.88671875" style="1" customWidth="1"/>
    <col min="7178" max="7425" width="8.88671875" style="1"/>
    <col min="7426" max="7426" width="15.109375" style="1" customWidth="1"/>
    <col min="7427" max="7427" width="13.33203125" style="1" customWidth="1"/>
    <col min="7428" max="7428" width="11.109375" style="1" customWidth="1"/>
    <col min="7429" max="7429" width="12.5546875" style="1" customWidth="1"/>
    <col min="7430" max="7430" width="13.109375" style="1" customWidth="1"/>
    <col min="7431" max="7431" width="16.44140625" style="1" customWidth="1"/>
    <col min="7432" max="7432" width="18.6640625" style="1" customWidth="1"/>
    <col min="7433" max="7433" width="19.88671875" style="1" customWidth="1"/>
    <col min="7434" max="7681" width="8.88671875" style="1"/>
    <col min="7682" max="7682" width="15.109375" style="1" customWidth="1"/>
    <col min="7683" max="7683" width="13.33203125" style="1" customWidth="1"/>
    <col min="7684" max="7684" width="11.109375" style="1" customWidth="1"/>
    <col min="7685" max="7685" width="12.5546875" style="1" customWidth="1"/>
    <col min="7686" max="7686" width="13.109375" style="1" customWidth="1"/>
    <col min="7687" max="7687" width="16.44140625" style="1" customWidth="1"/>
    <col min="7688" max="7688" width="18.6640625" style="1" customWidth="1"/>
    <col min="7689" max="7689" width="19.88671875" style="1" customWidth="1"/>
    <col min="7690" max="7937" width="8.88671875" style="1"/>
    <col min="7938" max="7938" width="15.109375" style="1" customWidth="1"/>
    <col min="7939" max="7939" width="13.33203125" style="1" customWidth="1"/>
    <col min="7940" max="7940" width="11.109375" style="1" customWidth="1"/>
    <col min="7941" max="7941" width="12.5546875" style="1" customWidth="1"/>
    <col min="7942" max="7942" width="13.109375" style="1" customWidth="1"/>
    <col min="7943" max="7943" width="16.44140625" style="1" customWidth="1"/>
    <col min="7944" max="7944" width="18.6640625" style="1" customWidth="1"/>
    <col min="7945" max="7945" width="19.88671875" style="1" customWidth="1"/>
    <col min="7946" max="8193" width="8.88671875" style="1"/>
    <col min="8194" max="8194" width="15.109375" style="1" customWidth="1"/>
    <col min="8195" max="8195" width="13.33203125" style="1" customWidth="1"/>
    <col min="8196" max="8196" width="11.109375" style="1" customWidth="1"/>
    <col min="8197" max="8197" width="12.5546875" style="1" customWidth="1"/>
    <col min="8198" max="8198" width="13.109375" style="1" customWidth="1"/>
    <col min="8199" max="8199" width="16.44140625" style="1" customWidth="1"/>
    <col min="8200" max="8200" width="18.6640625" style="1" customWidth="1"/>
    <col min="8201" max="8201" width="19.88671875" style="1" customWidth="1"/>
    <col min="8202" max="8449" width="8.88671875" style="1"/>
    <col min="8450" max="8450" width="15.109375" style="1" customWidth="1"/>
    <col min="8451" max="8451" width="13.33203125" style="1" customWidth="1"/>
    <col min="8452" max="8452" width="11.109375" style="1" customWidth="1"/>
    <col min="8453" max="8453" width="12.5546875" style="1" customWidth="1"/>
    <col min="8454" max="8454" width="13.109375" style="1" customWidth="1"/>
    <col min="8455" max="8455" width="16.44140625" style="1" customWidth="1"/>
    <col min="8456" max="8456" width="18.6640625" style="1" customWidth="1"/>
    <col min="8457" max="8457" width="19.88671875" style="1" customWidth="1"/>
    <col min="8458" max="8705" width="8.88671875" style="1"/>
    <col min="8706" max="8706" width="15.109375" style="1" customWidth="1"/>
    <col min="8707" max="8707" width="13.33203125" style="1" customWidth="1"/>
    <col min="8708" max="8708" width="11.109375" style="1" customWidth="1"/>
    <col min="8709" max="8709" width="12.5546875" style="1" customWidth="1"/>
    <col min="8710" max="8710" width="13.109375" style="1" customWidth="1"/>
    <col min="8711" max="8711" width="16.44140625" style="1" customWidth="1"/>
    <col min="8712" max="8712" width="18.6640625" style="1" customWidth="1"/>
    <col min="8713" max="8713" width="19.88671875" style="1" customWidth="1"/>
    <col min="8714" max="8961" width="8.88671875" style="1"/>
    <col min="8962" max="8962" width="15.109375" style="1" customWidth="1"/>
    <col min="8963" max="8963" width="13.33203125" style="1" customWidth="1"/>
    <col min="8964" max="8964" width="11.109375" style="1" customWidth="1"/>
    <col min="8965" max="8965" width="12.5546875" style="1" customWidth="1"/>
    <col min="8966" max="8966" width="13.109375" style="1" customWidth="1"/>
    <col min="8967" max="8967" width="16.44140625" style="1" customWidth="1"/>
    <col min="8968" max="8968" width="18.6640625" style="1" customWidth="1"/>
    <col min="8969" max="8969" width="19.88671875" style="1" customWidth="1"/>
    <col min="8970" max="9217" width="8.88671875" style="1"/>
    <col min="9218" max="9218" width="15.109375" style="1" customWidth="1"/>
    <col min="9219" max="9219" width="13.33203125" style="1" customWidth="1"/>
    <col min="9220" max="9220" width="11.109375" style="1" customWidth="1"/>
    <col min="9221" max="9221" width="12.5546875" style="1" customWidth="1"/>
    <col min="9222" max="9222" width="13.109375" style="1" customWidth="1"/>
    <col min="9223" max="9223" width="16.44140625" style="1" customWidth="1"/>
    <col min="9224" max="9224" width="18.6640625" style="1" customWidth="1"/>
    <col min="9225" max="9225" width="19.88671875" style="1" customWidth="1"/>
    <col min="9226" max="9473" width="8.88671875" style="1"/>
    <col min="9474" max="9474" width="15.109375" style="1" customWidth="1"/>
    <col min="9475" max="9475" width="13.33203125" style="1" customWidth="1"/>
    <col min="9476" max="9476" width="11.109375" style="1" customWidth="1"/>
    <col min="9477" max="9477" width="12.5546875" style="1" customWidth="1"/>
    <col min="9478" max="9478" width="13.109375" style="1" customWidth="1"/>
    <col min="9479" max="9479" width="16.44140625" style="1" customWidth="1"/>
    <col min="9480" max="9480" width="18.6640625" style="1" customWidth="1"/>
    <col min="9481" max="9481" width="19.88671875" style="1" customWidth="1"/>
    <col min="9482" max="9729" width="8.88671875" style="1"/>
    <col min="9730" max="9730" width="15.109375" style="1" customWidth="1"/>
    <col min="9731" max="9731" width="13.33203125" style="1" customWidth="1"/>
    <col min="9732" max="9732" width="11.109375" style="1" customWidth="1"/>
    <col min="9733" max="9733" width="12.5546875" style="1" customWidth="1"/>
    <col min="9734" max="9734" width="13.109375" style="1" customWidth="1"/>
    <col min="9735" max="9735" width="16.44140625" style="1" customWidth="1"/>
    <col min="9736" max="9736" width="18.6640625" style="1" customWidth="1"/>
    <col min="9737" max="9737" width="19.88671875" style="1" customWidth="1"/>
    <col min="9738" max="9985" width="8.88671875" style="1"/>
    <col min="9986" max="9986" width="15.109375" style="1" customWidth="1"/>
    <col min="9987" max="9987" width="13.33203125" style="1" customWidth="1"/>
    <col min="9988" max="9988" width="11.109375" style="1" customWidth="1"/>
    <col min="9989" max="9989" width="12.5546875" style="1" customWidth="1"/>
    <col min="9990" max="9990" width="13.109375" style="1" customWidth="1"/>
    <col min="9991" max="9991" width="16.44140625" style="1" customWidth="1"/>
    <col min="9992" max="9992" width="18.6640625" style="1" customWidth="1"/>
    <col min="9993" max="9993" width="19.88671875" style="1" customWidth="1"/>
    <col min="9994" max="10241" width="8.88671875" style="1"/>
    <col min="10242" max="10242" width="15.109375" style="1" customWidth="1"/>
    <col min="10243" max="10243" width="13.33203125" style="1" customWidth="1"/>
    <col min="10244" max="10244" width="11.109375" style="1" customWidth="1"/>
    <col min="10245" max="10245" width="12.5546875" style="1" customWidth="1"/>
    <col min="10246" max="10246" width="13.109375" style="1" customWidth="1"/>
    <col min="10247" max="10247" width="16.44140625" style="1" customWidth="1"/>
    <col min="10248" max="10248" width="18.6640625" style="1" customWidth="1"/>
    <col min="10249" max="10249" width="19.88671875" style="1" customWidth="1"/>
    <col min="10250" max="10497" width="8.88671875" style="1"/>
    <col min="10498" max="10498" width="15.109375" style="1" customWidth="1"/>
    <col min="10499" max="10499" width="13.33203125" style="1" customWidth="1"/>
    <col min="10500" max="10500" width="11.109375" style="1" customWidth="1"/>
    <col min="10501" max="10501" width="12.5546875" style="1" customWidth="1"/>
    <col min="10502" max="10502" width="13.109375" style="1" customWidth="1"/>
    <col min="10503" max="10503" width="16.44140625" style="1" customWidth="1"/>
    <col min="10504" max="10504" width="18.6640625" style="1" customWidth="1"/>
    <col min="10505" max="10505" width="19.88671875" style="1" customWidth="1"/>
    <col min="10506" max="10753" width="8.88671875" style="1"/>
    <col min="10754" max="10754" width="15.109375" style="1" customWidth="1"/>
    <col min="10755" max="10755" width="13.33203125" style="1" customWidth="1"/>
    <col min="10756" max="10756" width="11.109375" style="1" customWidth="1"/>
    <col min="10757" max="10757" width="12.5546875" style="1" customWidth="1"/>
    <col min="10758" max="10758" width="13.109375" style="1" customWidth="1"/>
    <col min="10759" max="10759" width="16.44140625" style="1" customWidth="1"/>
    <col min="10760" max="10760" width="18.6640625" style="1" customWidth="1"/>
    <col min="10761" max="10761" width="19.88671875" style="1" customWidth="1"/>
    <col min="10762" max="11009" width="8.88671875" style="1"/>
    <col min="11010" max="11010" width="15.109375" style="1" customWidth="1"/>
    <col min="11011" max="11011" width="13.33203125" style="1" customWidth="1"/>
    <col min="11012" max="11012" width="11.109375" style="1" customWidth="1"/>
    <col min="11013" max="11013" width="12.5546875" style="1" customWidth="1"/>
    <col min="11014" max="11014" width="13.109375" style="1" customWidth="1"/>
    <col min="11015" max="11015" width="16.44140625" style="1" customWidth="1"/>
    <col min="11016" max="11016" width="18.6640625" style="1" customWidth="1"/>
    <col min="11017" max="11017" width="19.88671875" style="1" customWidth="1"/>
    <col min="11018" max="11265" width="8.88671875" style="1"/>
    <col min="11266" max="11266" width="15.109375" style="1" customWidth="1"/>
    <col min="11267" max="11267" width="13.33203125" style="1" customWidth="1"/>
    <col min="11268" max="11268" width="11.109375" style="1" customWidth="1"/>
    <col min="11269" max="11269" width="12.5546875" style="1" customWidth="1"/>
    <col min="11270" max="11270" width="13.109375" style="1" customWidth="1"/>
    <col min="11271" max="11271" width="16.44140625" style="1" customWidth="1"/>
    <col min="11272" max="11272" width="18.6640625" style="1" customWidth="1"/>
    <col min="11273" max="11273" width="19.88671875" style="1" customWidth="1"/>
    <col min="11274" max="11521" width="8.88671875" style="1"/>
    <col min="11522" max="11522" width="15.109375" style="1" customWidth="1"/>
    <col min="11523" max="11523" width="13.33203125" style="1" customWidth="1"/>
    <col min="11524" max="11524" width="11.109375" style="1" customWidth="1"/>
    <col min="11525" max="11525" width="12.5546875" style="1" customWidth="1"/>
    <col min="11526" max="11526" width="13.109375" style="1" customWidth="1"/>
    <col min="11527" max="11527" width="16.44140625" style="1" customWidth="1"/>
    <col min="11528" max="11528" width="18.6640625" style="1" customWidth="1"/>
    <col min="11529" max="11529" width="19.88671875" style="1" customWidth="1"/>
    <col min="11530" max="11777" width="8.88671875" style="1"/>
    <col min="11778" max="11778" width="15.109375" style="1" customWidth="1"/>
    <col min="11779" max="11779" width="13.33203125" style="1" customWidth="1"/>
    <col min="11780" max="11780" width="11.109375" style="1" customWidth="1"/>
    <col min="11781" max="11781" width="12.5546875" style="1" customWidth="1"/>
    <col min="11782" max="11782" width="13.109375" style="1" customWidth="1"/>
    <col min="11783" max="11783" width="16.44140625" style="1" customWidth="1"/>
    <col min="11784" max="11784" width="18.6640625" style="1" customWidth="1"/>
    <col min="11785" max="11785" width="19.88671875" style="1" customWidth="1"/>
    <col min="11786" max="12033" width="8.88671875" style="1"/>
    <col min="12034" max="12034" width="15.109375" style="1" customWidth="1"/>
    <col min="12035" max="12035" width="13.33203125" style="1" customWidth="1"/>
    <col min="12036" max="12036" width="11.109375" style="1" customWidth="1"/>
    <col min="12037" max="12037" width="12.5546875" style="1" customWidth="1"/>
    <col min="12038" max="12038" width="13.109375" style="1" customWidth="1"/>
    <col min="12039" max="12039" width="16.44140625" style="1" customWidth="1"/>
    <col min="12040" max="12040" width="18.6640625" style="1" customWidth="1"/>
    <col min="12041" max="12041" width="19.88671875" style="1" customWidth="1"/>
    <col min="12042" max="12289" width="8.88671875" style="1"/>
    <col min="12290" max="12290" width="15.109375" style="1" customWidth="1"/>
    <col min="12291" max="12291" width="13.33203125" style="1" customWidth="1"/>
    <col min="12292" max="12292" width="11.109375" style="1" customWidth="1"/>
    <col min="12293" max="12293" width="12.5546875" style="1" customWidth="1"/>
    <col min="12294" max="12294" width="13.109375" style="1" customWidth="1"/>
    <col min="12295" max="12295" width="16.44140625" style="1" customWidth="1"/>
    <col min="12296" max="12296" width="18.6640625" style="1" customWidth="1"/>
    <col min="12297" max="12297" width="19.88671875" style="1" customWidth="1"/>
    <col min="12298" max="12545" width="8.88671875" style="1"/>
    <col min="12546" max="12546" width="15.109375" style="1" customWidth="1"/>
    <col min="12547" max="12547" width="13.33203125" style="1" customWidth="1"/>
    <col min="12548" max="12548" width="11.109375" style="1" customWidth="1"/>
    <col min="12549" max="12549" width="12.5546875" style="1" customWidth="1"/>
    <col min="12550" max="12550" width="13.109375" style="1" customWidth="1"/>
    <col min="12551" max="12551" width="16.44140625" style="1" customWidth="1"/>
    <col min="12552" max="12552" width="18.6640625" style="1" customWidth="1"/>
    <col min="12553" max="12553" width="19.88671875" style="1" customWidth="1"/>
    <col min="12554" max="12801" width="8.88671875" style="1"/>
    <col min="12802" max="12802" width="15.109375" style="1" customWidth="1"/>
    <col min="12803" max="12803" width="13.33203125" style="1" customWidth="1"/>
    <col min="12804" max="12804" width="11.109375" style="1" customWidth="1"/>
    <col min="12805" max="12805" width="12.5546875" style="1" customWidth="1"/>
    <col min="12806" max="12806" width="13.109375" style="1" customWidth="1"/>
    <col min="12807" max="12807" width="16.44140625" style="1" customWidth="1"/>
    <col min="12808" max="12808" width="18.6640625" style="1" customWidth="1"/>
    <col min="12809" max="12809" width="19.88671875" style="1" customWidth="1"/>
    <col min="12810" max="13057" width="8.88671875" style="1"/>
    <col min="13058" max="13058" width="15.109375" style="1" customWidth="1"/>
    <col min="13059" max="13059" width="13.33203125" style="1" customWidth="1"/>
    <col min="13060" max="13060" width="11.109375" style="1" customWidth="1"/>
    <col min="13061" max="13061" width="12.5546875" style="1" customWidth="1"/>
    <col min="13062" max="13062" width="13.109375" style="1" customWidth="1"/>
    <col min="13063" max="13063" width="16.44140625" style="1" customWidth="1"/>
    <col min="13064" max="13064" width="18.6640625" style="1" customWidth="1"/>
    <col min="13065" max="13065" width="19.88671875" style="1" customWidth="1"/>
    <col min="13066" max="13313" width="8.88671875" style="1"/>
    <col min="13314" max="13314" width="15.109375" style="1" customWidth="1"/>
    <col min="13315" max="13315" width="13.33203125" style="1" customWidth="1"/>
    <col min="13316" max="13316" width="11.109375" style="1" customWidth="1"/>
    <col min="13317" max="13317" width="12.5546875" style="1" customWidth="1"/>
    <col min="13318" max="13318" width="13.109375" style="1" customWidth="1"/>
    <col min="13319" max="13319" width="16.44140625" style="1" customWidth="1"/>
    <col min="13320" max="13320" width="18.6640625" style="1" customWidth="1"/>
    <col min="13321" max="13321" width="19.88671875" style="1" customWidth="1"/>
    <col min="13322" max="13569" width="8.88671875" style="1"/>
    <col min="13570" max="13570" width="15.109375" style="1" customWidth="1"/>
    <col min="13571" max="13571" width="13.33203125" style="1" customWidth="1"/>
    <col min="13572" max="13572" width="11.109375" style="1" customWidth="1"/>
    <col min="13573" max="13573" width="12.5546875" style="1" customWidth="1"/>
    <col min="13574" max="13574" width="13.109375" style="1" customWidth="1"/>
    <col min="13575" max="13575" width="16.44140625" style="1" customWidth="1"/>
    <col min="13576" max="13576" width="18.6640625" style="1" customWidth="1"/>
    <col min="13577" max="13577" width="19.88671875" style="1" customWidth="1"/>
    <col min="13578" max="13825" width="8.88671875" style="1"/>
    <col min="13826" max="13826" width="15.109375" style="1" customWidth="1"/>
    <col min="13827" max="13827" width="13.33203125" style="1" customWidth="1"/>
    <col min="13828" max="13828" width="11.109375" style="1" customWidth="1"/>
    <col min="13829" max="13829" width="12.5546875" style="1" customWidth="1"/>
    <col min="13830" max="13830" width="13.109375" style="1" customWidth="1"/>
    <col min="13831" max="13831" width="16.44140625" style="1" customWidth="1"/>
    <col min="13832" max="13832" width="18.6640625" style="1" customWidth="1"/>
    <col min="13833" max="13833" width="19.88671875" style="1" customWidth="1"/>
    <col min="13834" max="14081" width="8.88671875" style="1"/>
    <col min="14082" max="14082" width="15.109375" style="1" customWidth="1"/>
    <col min="14083" max="14083" width="13.33203125" style="1" customWidth="1"/>
    <col min="14084" max="14084" width="11.109375" style="1" customWidth="1"/>
    <col min="14085" max="14085" width="12.5546875" style="1" customWidth="1"/>
    <col min="14086" max="14086" width="13.109375" style="1" customWidth="1"/>
    <col min="14087" max="14087" width="16.44140625" style="1" customWidth="1"/>
    <col min="14088" max="14088" width="18.6640625" style="1" customWidth="1"/>
    <col min="14089" max="14089" width="19.88671875" style="1" customWidth="1"/>
    <col min="14090" max="14337" width="8.88671875" style="1"/>
    <col min="14338" max="14338" width="15.109375" style="1" customWidth="1"/>
    <col min="14339" max="14339" width="13.33203125" style="1" customWidth="1"/>
    <col min="14340" max="14340" width="11.109375" style="1" customWidth="1"/>
    <col min="14341" max="14341" width="12.5546875" style="1" customWidth="1"/>
    <col min="14342" max="14342" width="13.109375" style="1" customWidth="1"/>
    <col min="14343" max="14343" width="16.44140625" style="1" customWidth="1"/>
    <col min="14344" max="14344" width="18.6640625" style="1" customWidth="1"/>
    <col min="14345" max="14345" width="19.88671875" style="1" customWidth="1"/>
    <col min="14346" max="14593" width="8.88671875" style="1"/>
    <col min="14594" max="14594" width="15.109375" style="1" customWidth="1"/>
    <col min="14595" max="14595" width="13.33203125" style="1" customWidth="1"/>
    <col min="14596" max="14596" width="11.109375" style="1" customWidth="1"/>
    <col min="14597" max="14597" width="12.5546875" style="1" customWidth="1"/>
    <col min="14598" max="14598" width="13.109375" style="1" customWidth="1"/>
    <col min="14599" max="14599" width="16.44140625" style="1" customWidth="1"/>
    <col min="14600" max="14600" width="18.6640625" style="1" customWidth="1"/>
    <col min="14601" max="14601" width="19.88671875" style="1" customWidth="1"/>
    <col min="14602" max="14849" width="8.88671875" style="1"/>
    <col min="14850" max="14850" width="15.109375" style="1" customWidth="1"/>
    <col min="14851" max="14851" width="13.33203125" style="1" customWidth="1"/>
    <col min="14852" max="14852" width="11.109375" style="1" customWidth="1"/>
    <col min="14853" max="14853" width="12.5546875" style="1" customWidth="1"/>
    <col min="14854" max="14854" width="13.109375" style="1" customWidth="1"/>
    <col min="14855" max="14855" width="16.44140625" style="1" customWidth="1"/>
    <col min="14856" max="14856" width="18.6640625" style="1" customWidth="1"/>
    <col min="14857" max="14857" width="19.88671875" style="1" customWidth="1"/>
    <col min="14858" max="15105" width="8.88671875" style="1"/>
    <col min="15106" max="15106" width="15.109375" style="1" customWidth="1"/>
    <col min="15107" max="15107" width="13.33203125" style="1" customWidth="1"/>
    <col min="15108" max="15108" width="11.109375" style="1" customWidth="1"/>
    <col min="15109" max="15109" width="12.5546875" style="1" customWidth="1"/>
    <col min="15110" max="15110" width="13.109375" style="1" customWidth="1"/>
    <col min="15111" max="15111" width="16.44140625" style="1" customWidth="1"/>
    <col min="15112" max="15112" width="18.6640625" style="1" customWidth="1"/>
    <col min="15113" max="15113" width="19.88671875" style="1" customWidth="1"/>
    <col min="15114" max="15361" width="8.88671875" style="1"/>
    <col min="15362" max="15362" width="15.109375" style="1" customWidth="1"/>
    <col min="15363" max="15363" width="13.33203125" style="1" customWidth="1"/>
    <col min="15364" max="15364" width="11.109375" style="1" customWidth="1"/>
    <col min="15365" max="15365" width="12.5546875" style="1" customWidth="1"/>
    <col min="15366" max="15366" width="13.109375" style="1" customWidth="1"/>
    <col min="15367" max="15367" width="16.44140625" style="1" customWidth="1"/>
    <col min="15368" max="15368" width="18.6640625" style="1" customWidth="1"/>
    <col min="15369" max="15369" width="19.88671875" style="1" customWidth="1"/>
    <col min="15370" max="15617" width="8.88671875" style="1"/>
    <col min="15618" max="15618" width="15.109375" style="1" customWidth="1"/>
    <col min="15619" max="15619" width="13.33203125" style="1" customWidth="1"/>
    <col min="15620" max="15620" width="11.109375" style="1" customWidth="1"/>
    <col min="15621" max="15621" width="12.5546875" style="1" customWidth="1"/>
    <col min="15622" max="15622" width="13.109375" style="1" customWidth="1"/>
    <col min="15623" max="15623" width="16.44140625" style="1" customWidth="1"/>
    <col min="15624" max="15624" width="18.6640625" style="1" customWidth="1"/>
    <col min="15625" max="15625" width="19.88671875" style="1" customWidth="1"/>
    <col min="15626" max="15873" width="8.88671875" style="1"/>
    <col min="15874" max="15874" width="15.109375" style="1" customWidth="1"/>
    <col min="15875" max="15875" width="13.33203125" style="1" customWidth="1"/>
    <col min="15876" max="15876" width="11.109375" style="1" customWidth="1"/>
    <col min="15877" max="15877" width="12.5546875" style="1" customWidth="1"/>
    <col min="15878" max="15878" width="13.109375" style="1" customWidth="1"/>
    <col min="15879" max="15879" width="16.44140625" style="1" customWidth="1"/>
    <col min="15880" max="15880" width="18.6640625" style="1" customWidth="1"/>
    <col min="15881" max="15881" width="19.88671875" style="1" customWidth="1"/>
    <col min="15882" max="16129" width="8.88671875" style="1"/>
    <col min="16130" max="16130" width="15.109375" style="1" customWidth="1"/>
    <col min="16131" max="16131" width="13.33203125" style="1" customWidth="1"/>
    <col min="16132" max="16132" width="11.109375" style="1" customWidth="1"/>
    <col min="16133" max="16133" width="12.5546875" style="1" customWidth="1"/>
    <col min="16134" max="16134" width="13.109375" style="1" customWidth="1"/>
    <col min="16135" max="16135" width="16.44140625" style="1" customWidth="1"/>
    <col min="16136" max="16136" width="18.6640625" style="1" customWidth="1"/>
    <col min="16137" max="16137" width="19.88671875" style="1" customWidth="1"/>
    <col min="16138" max="16384" width="8.88671875" style="1"/>
  </cols>
  <sheetData>
    <row r="1" spans="1:1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5" ht="13.8" thickBot="1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5" ht="48.6" thickBot="1" x14ac:dyDescent="0.3">
      <c r="A3" s="82" t="s">
        <v>2</v>
      </c>
      <c r="B3" s="83"/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K3" s="84"/>
      <c r="L3" s="84"/>
    </row>
    <row r="4" spans="1:15" x14ac:dyDescent="0.25">
      <c r="A4" s="85">
        <v>1</v>
      </c>
      <c r="B4" s="86"/>
      <c r="C4" s="7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9">
        <v>8</v>
      </c>
      <c r="J4" s="10"/>
      <c r="K4" s="11"/>
      <c r="L4" s="12"/>
    </row>
    <row r="5" spans="1:15" x14ac:dyDescent="0.25">
      <c r="A5" s="87" t="s">
        <v>10</v>
      </c>
      <c r="B5" s="88"/>
      <c r="C5" s="88"/>
      <c r="D5" s="88"/>
      <c r="E5" s="88"/>
      <c r="F5" s="88"/>
      <c r="G5" s="88"/>
      <c r="H5" s="88"/>
      <c r="I5" s="89"/>
      <c r="J5" s="10"/>
      <c r="K5" s="11"/>
      <c r="L5" s="12"/>
    </row>
    <row r="6" spans="1:15" s="16" customFormat="1" x14ac:dyDescent="0.25">
      <c r="A6" s="79" t="s">
        <v>11</v>
      </c>
      <c r="B6" s="80"/>
      <c r="C6" s="13">
        <v>20765.969999999856</v>
      </c>
      <c r="D6" s="13">
        <v>156256.65199999983</v>
      </c>
      <c r="E6" s="13">
        <f>J6+L6+N6</f>
        <v>312502.36999999994</v>
      </c>
      <c r="F6" s="13">
        <v>312314.46999999997</v>
      </c>
      <c r="G6" s="13">
        <f>K6+M6+O6</f>
        <v>276749.24</v>
      </c>
      <c r="H6" s="13">
        <f>C6+E6-F6</f>
        <v>20953.869999999821</v>
      </c>
      <c r="I6" s="13">
        <f>D6+E6-G6</f>
        <v>192009.78199999977</v>
      </c>
      <c r="J6" s="14">
        <f>[1]Сад28!$C$17</f>
        <v>291944.82999999996</v>
      </c>
      <c r="K6" s="15">
        <f>[1]Сад28!$C$33</f>
        <v>235964.16</v>
      </c>
      <c r="L6" s="15">
        <v>6826.18</v>
      </c>
      <c r="M6" s="15">
        <v>6638.28</v>
      </c>
      <c r="N6" s="15">
        <v>13731.36</v>
      </c>
      <c r="O6" s="16">
        <v>34146.800000000003</v>
      </c>
    </row>
    <row r="7" spans="1:15" s="16" customFormat="1" x14ac:dyDescent="0.25">
      <c r="A7" s="70"/>
      <c r="B7" s="71"/>
      <c r="C7" s="17" t="s">
        <v>12</v>
      </c>
      <c r="D7" s="18"/>
      <c r="E7" s="17"/>
      <c r="F7" s="17"/>
      <c r="G7" s="18"/>
      <c r="H7" s="18" t="s">
        <v>12</v>
      </c>
      <c r="I7" s="18"/>
      <c r="J7" s="14"/>
      <c r="K7" s="15"/>
      <c r="L7" s="15"/>
      <c r="M7" s="15"/>
      <c r="N7" s="15"/>
    </row>
    <row r="8" spans="1:15" s="16" customFormat="1" x14ac:dyDescent="0.25">
      <c r="A8" s="72" t="s">
        <v>13</v>
      </c>
      <c r="B8" s="72"/>
      <c r="C8" s="19">
        <v>185300.62</v>
      </c>
      <c r="D8" s="19">
        <v>178462.94300000003</v>
      </c>
      <c r="E8" s="13">
        <f>J8+L8+N8</f>
        <v>13557.710000000001</v>
      </c>
      <c r="F8" s="19">
        <v>215024</v>
      </c>
      <c r="G8" s="13">
        <f>K8+M8+O8</f>
        <v>53174.89</v>
      </c>
      <c r="H8" s="13">
        <f>C8+E8-F8</f>
        <v>-16165.670000000013</v>
      </c>
      <c r="I8" s="13">
        <f>D8+E8-G8</f>
        <v>138845.76300000004</v>
      </c>
      <c r="J8" s="14">
        <f>[1]Сад28!$F$17</f>
        <v>11788.59</v>
      </c>
      <c r="K8" s="16">
        <f>[1]Сад28!$F$33</f>
        <v>24471.710000000003</v>
      </c>
      <c r="L8" s="16">
        <v>1214.5999999999999</v>
      </c>
      <c r="M8" s="16">
        <v>268.08</v>
      </c>
      <c r="N8" s="16">
        <v>554.52</v>
      </c>
      <c r="O8" s="16">
        <v>28435.1</v>
      </c>
    </row>
    <row r="9" spans="1:15" s="16" customFormat="1" x14ac:dyDescent="0.25">
      <c r="A9" s="73"/>
      <c r="B9" s="73"/>
      <c r="C9" s="17"/>
      <c r="D9" s="18"/>
      <c r="E9" s="17"/>
      <c r="F9" s="17"/>
      <c r="G9" s="18"/>
      <c r="H9" s="18"/>
      <c r="I9" s="18"/>
      <c r="J9" s="14"/>
    </row>
    <row r="10" spans="1:15" s="16" customFormat="1" x14ac:dyDescent="0.25">
      <c r="A10" s="74" t="s">
        <v>14</v>
      </c>
      <c r="B10" s="75"/>
      <c r="C10" s="20">
        <v>-0.12000000000261934</v>
      </c>
      <c r="D10" s="20">
        <v>13436.680000000015</v>
      </c>
      <c r="E10" s="13">
        <f>J10+L10+N10</f>
        <v>68123.41</v>
      </c>
      <c r="F10" s="20">
        <v>68002.960000000006</v>
      </c>
      <c r="G10" s="13">
        <f>K10+M10+O10</f>
        <v>59744.34</v>
      </c>
      <c r="H10" s="13">
        <f>C10+E10-F10</f>
        <v>120.33000000000175</v>
      </c>
      <c r="I10" s="13">
        <f>D10+E10-G10</f>
        <v>21815.750000000029</v>
      </c>
      <c r="J10" s="14">
        <f>[1]Сад28!$K$17</f>
        <v>63567.76</v>
      </c>
      <c r="K10" s="16">
        <f>[1]Сад28!$K$33</f>
        <v>51484.439999999995</v>
      </c>
      <c r="L10" s="16">
        <v>1565.85</v>
      </c>
      <c r="M10" s="16">
        <v>1445.4</v>
      </c>
      <c r="N10" s="16">
        <v>2989.8</v>
      </c>
      <c r="O10" s="16">
        <v>6814.5</v>
      </c>
    </row>
    <row r="11" spans="1:15" s="16" customFormat="1" x14ac:dyDescent="0.25">
      <c r="A11" s="21"/>
      <c r="B11" s="22"/>
      <c r="C11" s="23"/>
      <c r="D11" s="24"/>
      <c r="E11" s="25"/>
      <c r="F11" s="25"/>
      <c r="G11" s="24"/>
      <c r="H11" s="24"/>
      <c r="I11" s="26"/>
      <c r="J11" s="14"/>
    </row>
    <row r="12" spans="1:15" s="16" customFormat="1" x14ac:dyDescent="0.25">
      <c r="A12" s="79" t="s">
        <v>15</v>
      </c>
      <c r="B12" s="80"/>
      <c r="C12" s="13">
        <v>0</v>
      </c>
      <c r="D12" s="13">
        <v>8575.8499999999985</v>
      </c>
      <c r="E12" s="13">
        <f>J12+L12+N12</f>
        <v>13354.400000000001</v>
      </c>
      <c r="F12" s="13">
        <f>E12</f>
        <v>13354.400000000001</v>
      </c>
      <c r="G12" s="13">
        <f>K12+M12+O12</f>
        <v>10505.099999999999</v>
      </c>
      <c r="H12" s="13">
        <f>C12+E12-F12</f>
        <v>0</v>
      </c>
      <c r="I12" s="13">
        <f>D12+E12-G12</f>
        <v>11425.150000000001</v>
      </c>
      <c r="J12" s="14">
        <f>[1]Сад28!$Q$17</f>
        <v>11461.360000000002</v>
      </c>
      <c r="K12" s="15">
        <f>[1]Сад28!$Q$33</f>
        <v>10040.779999999999</v>
      </c>
      <c r="L12" s="15">
        <v>464.32</v>
      </c>
      <c r="M12" s="15">
        <v>464.32</v>
      </c>
      <c r="N12" s="15">
        <v>1428.72</v>
      </c>
    </row>
    <row r="13" spans="1:15" s="16" customFormat="1" x14ac:dyDescent="0.25">
      <c r="A13" s="70"/>
      <c r="B13" s="71"/>
      <c r="C13" s="17"/>
      <c r="D13" s="18"/>
      <c r="E13" s="17"/>
      <c r="F13" s="17"/>
      <c r="G13" s="18"/>
      <c r="H13" s="18"/>
      <c r="I13" s="18"/>
      <c r="J13" s="14"/>
      <c r="K13" s="15"/>
      <c r="L13" s="15"/>
      <c r="M13" s="15"/>
      <c r="N13" s="15"/>
    </row>
    <row r="14" spans="1:15" s="16" customFormat="1" x14ac:dyDescent="0.25">
      <c r="A14" s="72" t="s">
        <v>16</v>
      </c>
      <c r="B14" s="72"/>
      <c r="C14" s="19">
        <v>0</v>
      </c>
      <c r="D14" s="19">
        <v>3536.9900000000007</v>
      </c>
      <c r="E14" s="13">
        <f>J14+L14+N14</f>
        <v>9245.3799999999992</v>
      </c>
      <c r="F14" s="19">
        <f>E14</f>
        <v>9245.3799999999992</v>
      </c>
      <c r="G14" s="13">
        <f>K14+M14+O14</f>
        <v>7230.51</v>
      </c>
      <c r="H14" s="13">
        <f>C14+E14-F14</f>
        <v>0</v>
      </c>
      <c r="I14" s="13">
        <f>D14+E14-G14</f>
        <v>5551.8599999999988</v>
      </c>
      <c r="J14" s="14">
        <f>[1]Сад28!$T$17</f>
        <v>8032.5399999999991</v>
      </c>
      <c r="K14" s="16">
        <f>[1]Сад28!$T$33</f>
        <v>6932.6900000000005</v>
      </c>
      <c r="L14" s="16">
        <v>297.82</v>
      </c>
      <c r="M14" s="16">
        <v>297.82</v>
      </c>
      <c r="N14" s="16">
        <v>915.02</v>
      </c>
    </row>
    <row r="15" spans="1:15" s="16" customFormat="1" x14ac:dyDescent="0.25">
      <c r="A15" s="73"/>
      <c r="B15" s="73"/>
      <c r="C15" s="17"/>
      <c r="D15" s="18"/>
      <c r="E15" s="17"/>
      <c r="F15" s="17"/>
      <c r="G15" s="18"/>
      <c r="H15" s="18"/>
      <c r="I15" s="18"/>
      <c r="J15" s="14"/>
    </row>
    <row r="16" spans="1:15" s="16" customFormat="1" x14ac:dyDescent="0.25">
      <c r="A16" s="74" t="s">
        <v>17</v>
      </c>
      <c r="B16" s="75"/>
      <c r="C16" s="20">
        <v>0</v>
      </c>
      <c r="D16" s="20">
        <v>10418.34</v>
      </c>
      <c r="E16" s="13">
        <f>J16+L16+N16</f>
        <v>13844.099999999999</v>
      </c>
      <c r="F16" s="20">
        <f>E16</f>
        <v>13844.099999999999</v>
      </c>
      <c r="G16" s="13">
        <f>K16+M16+O16</f>
        <v>11964.84</v>
      </c>
      <c r="H16" s="13">
        <f>C16+E16-F16</f>
        <v>0</v>
      </c>
      <c r="I16" s="13">
        <f>D16+E16-G16</f>
        <v>12297.599999999999</v>
      </c>
      <c r="J16" s="14">
        <f>[1]Сад28!$P$17</f>
        <v>12386.07</v>
      </c>
      <c r="K16" s="16">
        <f>[1]Сад28!$P$33</f>
        <v>11246.13</v>
      </c>
      <c r="L16" s="16">
        <v>718.71</v>
      </c>
      <c r="M16" s="16">
        <v>718.71</v>
      </c>
      <c r="N16" s="16">
        <v>739.32</v>
      </c>
    </row>
    <row r="17" spans="1:21" s="16" customFormat="1" ht="13.8" thickBot="1" x14ac:dyDescent="0.3">
      <c r="A17" s="76"/>
      <c r="B17" s="76"/>
      <c r="C17" s="27"/>
      <c r="D17" s="28"/>
      <c r="E17" s="27"/>
      <c r="F17" s="27"/>
      <c r="G17" s="28"/>
      <c r="H17" s="29"/>
      <c r="I17" s="30"/>
      <c r="J17" s="14"/>
    </row>
    <row r="18" spans="1:21" ht="13.8" thickBot="1" x14ac:dyDescent="0.3">
      <c r="A18" s="77" t="s">
        <v>18</v>
      </c>
      <c r="B18" s="78"/>
      <c r="C18" s="31">
        <f t="shared" ref="C18:I18" si="0">C16+C14+C12+C10+C8+C6</f>
        <v>206066.46999999986</v>
      </c>
      <c r="D18" s="31">
        <f t="shared" si="0"/>
        <v>370687.45499999984</v>
      </c>
      <c r="E18" s="31">
        <f t="shared" si="0"/>
        <v>430627.36999999994</v>
      </c>
      <c r="F18" s="31">
        <f t="shared" si="0"/>
        <v>631785.30999999994</v>
      </c>
      <c r="G18" s="31">
        <f t="shared" si="0"/>
        <v>419368.92</v>
      </c>
      <c r="H18" s="31">
        <f t="shared" si="0"/>
        <v>4908.5299999998097</v>
      </c>
      <c r="I18" s="31">
        <f t="shared" si="0"/>
        <v>381945.90499999985</v>
      </c>
      <c r="T18" s="2"/>
      <c r="U18" s="2"/>
    </row>
    <row r="19" spans="1:21" customFormat="1" ht="29.25" customHeight="1" x14ac:dyDescent="0.3">
      <c r="A19" s="57" t="s">
        <v>19</v>
      </c>
      <c r="B19" s="58"/>
      <c r="C19" s="32"/>
      <c r="D19" s="32"/>
      <c r="E19" s="33">
        <f>J19+L19+N19+469014.73</f>
        <v>665666.28999999992</v>
      </c>
      <c r="F19" s="34"/>
      <c r="G19" s="33">
        <f>K19+M19+O19+469014.73</f>
        <v>551353.96</v>
      </c>
      <c r="H19" s="32">
        <f>C19+E19-F19</f>
        <v>665666.28999999992</v>
      </c>
      <c r="I19" s="32">
        <f>D19+E19-G19</f>
        <v>114312.32999999996</v>
      </c>
      <c r="J19" s="35">
        <f>[1]Сад28!$O$17</f>
        <v>192216.35999999996</v>
      </c>
      <c r="K19" s="36">
        <f>[1]Сад28!$O$33</f>
        <v>82339.23</v>
      </c>
      <c r="L19" s="36">
        <v>1445.4</v>
      </c>
      <c r="M19" s="36"/>
      <c r="N19" s="36">
        <v>2989.8</v>
      </c>
      <c r="O19" s="37"/>
      <c r="P19" s="37"/>
      <c r="Q19" s="37"/>
    </row>
    <row r="20" spans="1:21" customFormat="1" ht="29.25" hidden="1" customHeight="1" x14ac:dyDescent="0.3">
      <c r="A20" s="57" t="s">
        <v>20</v>
      </c>
      <c r="B20" s="59"/>
      <c r="C20" s="32"/>
      <c r="D20" s="32"/>
      <c r="E20" s="38"/>
      <c r="F20" s="38"/>
      <c r="G20" s="32"/>
      <c r="H20" s="32">
        <f>C20+E20-F20</f>
        <v>0</v>
      </c>
      <c r="I20" s="32">
        <f>D20+E20-G20</f>
        <v>0</v>
      </c>
      <c r="J20" s="35"/>
      <c r="K20" s="36"/>
      <c r="L20" s="36"/>
      <c r="M20" s="36"/>
      <c r="N20" s="36"/>
      <c r="O20" s="37"/>
      <c r="P20" s="37"/>
      <c r="Q20" s="37"/>
    </row>
    <row r="21" spans="1:21" customFormat="1" ht="29.25" customHeight="1" thickBot="1" x14ac:dyDescent="0.35">
      <c r="A21" s="60" t="s">
        <v>18</v>
      </c>
      <c r="B21" s="61"/>
      <c r="C21" s="39">
        <f t="shared" ref="C21:G21" si="1">C19+C20</f>
        <v>0</v>
      </c>
      <c r="D21" s="39">
        <f t="shared" si="1"/>
        <v>0</v>
      </c>
      <c r="E21" s="39">
        <f t="shared" si="1"/>
        <v>665666.28999999992</v>
      </c>
      <c r="F21" s="39">
        <f t="shared" si="1"/>
        <v>0</v>
      </c>
      <c r="G21" s="39">
        <f t="shared" si="1"/>
        <v>551353.96</v>
      </c>
      <c r="H21" s="39">
        <f>H19+H20</f>
        <v>665666.28999999992</v>
      </c>
      <c r="I21" s="39">
        <f>I19+I20</f>
        <v>114312.32999999996</v>
      </c>
      <c r="J21" s="35"/>
      <c r="K21" s="36"/>
      <c r="L21" s="36"/>
      <c r="M21" s="36"/>
      <c r="N21" s="36"/>
      <c r="O21" s="37"/>
      <c r="P21" s="37"/>
      <c r="Q21" s="37"/>
    </row>
    <row r="22" spans="1:21" ht="13.8" thickBot="1" x14ac:dyDescent="0.3">
      <c r="A22" s="62"/>
      <c r="B22" s="63"/>
      <c r="C22" s="64"/>
      <c r="D22" s="64"/>
      <c r="E22" s="64"/>
      <c r="F22" s="64"/>
      <c r="G22" s="64"/>
      <c r="H22" s="64"/>
      <c r="I22" s="65"/>
    </row>
    <row r="23" spans="1:21" s="16" customFormat="1" ht="30" customHeight="1" x14ac:dyDescent="0.25">
      <c r="A23" s="66" t="s">
        <v>21</v>
      </c>
      <c r="B23" s="67"/>
      <c r="C23" s="40">
        <v>986.62999999997555</v>
      </c>
      <c r="D23" s="41">
        <v>45383.029999999941</v>
      </c>
      <c r="E23" s="13">
        <f>J23+L23+N23</f>
        <v>0</v>
      </c>
      <c r="F23" s="41"/>
      <c r="G23" s="13">
        <f>K23+M23+O23</f>
        <v>5019.2800000000007</v>
      </c>
      <c r="H23" s="33">
        <f t="shared" ref="H23:H27" si="2">C23+E23-F23</f>
        <v>986.62999999997555</v>
      </c>
      <c r="I23" s="33">
        <f t="shared" ref="I23:I27" si="3">D23+E23-G23</f>
        <v>40363.749999999942</v>
      </c>
      <c r="J23" s="14"/>
      <c r="K23" s="16">
        <f>[1]Сад28!$H$33</f>
        <v>5019.2800000000007</v>
      </c>
    </row>
    <row r="24" spans="1:21" s="16" customFormat="1" ht="15" customHeight="1" x14ac:dyDescent="0.25">
      <c r="A24" s="68" t="s">
        <v>22</v>
      </c>
      <c r="B24" s="69"/>
      <c r="C24" s="25">
        <v>2337.6100000000733</v>
      </c>
      <c r="D24" s="42">
        <v>29534.310000000085</v>
      </c>
      <c r="E24" s="13">
        <f>J24+L24+N24</f>
        <v>0</v>
      </c>
      <c r="F24" s="42"/>
      <c r="G24" s="13">
        <f>K24+M24+O24</f>
        <v>2297.3000000000002</v>
      </c>
      <c r="H24" s="33">
        <f t="shared" si="2"/>
        <v>2337.6100000000733</v>
      </c>
      <c r="I24" s="33">
        <f t="shared" si="3"/>
        <v>27237.010000000086</v>
      </c>
      <c r="J24" s="14"/>
      <c r="K24" s="16">
        <f>[1]Сад28!$I$33</f>
        <v>2297.3000000000002</v>
      </c>
    </row>
    <row r="25" spans="1:21" s="16" customFormat="1" ht="15" customHeight="1" x14ac:dyDescent="0.25">
      <c r="A25" s="51" t="s">
        <v>23</v>
      </c>
      <c r="B25" s="52"/>
      <c r="C25" s="43">
        <v>-27491.749999999884</v>
      </c>
      <c r="D25" s="18">
        <v>160722.28000000003</v>
      </c>
      <c r="E25" s="13">
        <f>J25+L25+N25</f>
        <v>0</v>
      </c>
      <c r="F25" s="18"/>
      <c r="G25" s="13">
        <f>K25+M25+O25</f>
        <v>14962.7</v>
      </c>
      <c r="H25" s="33">
        <f t="shared" si="2"/>
        <v>-27491.749999999884</v>
      </c>
      <c r="I25" s="33">
        <f t="shared" si="3"/>
        <v>145759.58000000002</v>
      </c>
      <c r="J25" s="14"/>
      <c r="K25" s="16">
        <f>[1]Сад28!$J$33</f>
        <v>14962.7</v>
      </c>
    </row>
    <row r="26" spans="1:21" s="16" customFormat="1" ht="18.75" customHeight="1" thickBot="1" x14ac:dyDescent="0.3">
      <c r="A26" s="51" t="s">
        <v>24</v>
      </c>
      <c r="B26" s="52"/>
      <c r="C26" s="44">
        <v>-5.0000000002910383E-2</v>
      </c>
      <c r="D26" s="45">
        <v>55321.350000000006</v>
      </c>
      <c r="E26" s="13">
        <f>J26+L26+N26</f>
        <v>0</v>
      </c>
      <c r="F26" s="46"/>
      <c r="G26" s="13">
        <f>K26+M26+O26</f>
        <v>1544.3300000000004</v>
      </c>
      <c r="H26" s="33">
        <f t="shared" si="2"/>
        <v>-5.0000000002910383E-2</v>
      </c>
      <c r="I26" s="33">
        <f t="shared" si="3"/>
        <v>53777.020000000004</v>
      </c>
      <c r="J26" s="14"/>
      <c r="K26" s="16">
        <f>[1]Сад28!$M$33+[1]Сад28!$N$33</f>
        <v>1544.3300000000004</v>
      </c>
    </row>
    <row r="27" spans="1:21" s="16" customFormat="1" ht="18.75" customHeight="1" thickBot="1" x14ac:dyDescent="0.3">
      <c r="A27" s="51" t="s">
        <v>25</v>
      </c>
      <c r="B27" s="52"/>
      <c r="C27" s="44">
        <v>-5.0000000002910383E-2</v>
      </c>
      <c r="D27" s="45">
        <v>469.45000000000346</v>
      </c>
      <c r="E27" s="46"/>
      <c r="F27" s="46"/>
      <c r="G27" s="18"/>
      <c r="H27" s="33">
        <f t="shared" si="2"/>
        <v>-5.0000000002910383E-2</v>
      </c>
      <c r="I27" s="33">
        <f t="shared" si="3"/>
        <v>469.45000000000346</v>
      </c>
      <c r="J27" s="14"/>
    </row>
    <row r="28" spans="1:21" s="50" customFormat="1" ht="18.75" customHeight="1" thickBot="1" x14ac:dyDescent="0.3">
      <c r="A28" s="53" t="s">
        <v>18</v>
      </c>
      <c r="B28" s="54"/>
      <c r="C28" s="47">
        <f>C23+C24+C25+C26</f>
        <v>-24167.559999999838</v>
      </c>
      <c r="D28" s="48">
        <f t="shared" ref="D28:I28" si="4">D23+D24+D25+D26</f>
        <v>290960.97000000009</v>
      </c>
      <c r="E28" s="48">
        <f t="shared" si="4"/>
        <v>0</v>
      </c>
      <c r="F28" s="48">
        <f t="shared" si="4"/>
        <v>0</v>
      </c>
      <c r="G28" s="48">
        <f t="shared" si="4"/>
        <v>23823.610000000004</v>
      </c>
      <c r="H28" s="48">
        <f t="shared" si="4"/>
        <v>-24167.559999999838</v>
      </c>
      <c r="I28" s="48">
        <f t="shared" si="4"/>
        <v>267137.36000000004</v>
      </c>
      <c r="J28" s="49"/>
    </row>
    <row r="29" spans="1:21" s="50" customFormat="1" ht="20.25" customHeight="1" thickBot="1" x14ac:dyDescent="0.3">
      <c r="A29" s="55" t="s">
        <v>26</v>
      </c>
      <c r="B29" s="56"/>
      <c r="C29" s="47">
        <f>C28+C18+C21</f>
        <v>181898.91000000003</v>
      </c>
      <c r="D29" s="47">
        <f t="shared" ref="D29:I29" si="5">D28+D18+D21</f>
        <v>661648.42499999993</v>
      </c>
      <c r="E29" s="47">
        <f t="shared" si="5"/>
        <v>1096293.6599999999</v>
      </c>
      <c r="F29" s="47">
        <f t="shared" si="5"/>
        <v>631785.30999999994</v>
      </c>
      <c r="G29" s="47">
        <f t="shared" si="5"/>
        <v>994546.49</v>
      </c>
      <c r="H29" s="47">
        <f t="shared" si="5"/>
        <v>646407.25999999989</v>
      </c>
      <c r="I29" s="47">
        <f t="shared" si="5"/>
        <v>763395.59499999986</v>
      </c>
      <c r="J29" s="49">
        <f>J27+J26+J25+J24+J23+J20+J19+J16+J14+J12+J10+J8+J6</f>
        <v>591397.51</v>
      </c>
      <c r="K29" s="49">
        <f t="shared" ref="K29:Q29" si="6">K27+K26+K25+K24+K23+K20+K19+K16+K14+K12+K10+K8+K6</f>
        <v>446302.75</v>
      </c>
      <c r="L29" s="49">
        <f t="shared" si="6"/>
        <v>12532.880000000001</v>
      </c>
      <c r="M29" s="49">
        <f t="shared" si="6"/>
        <v>9832.61</v>
      </c>
      <c r="N29" s="49">
        <f t="shared" si="6"/>
        <v>23348.54</v>
      </c>
      <c r="O29" s="49">
        <f t="shared" si="6"/>
        <v>69396.399999999994</v>
      </c>
      <c r="P29" s="49">
        <f t="shared" si="6"/>
        <v>0</v>
      </c>
      <c r="Q29" s="49">
        <f t="shared" si="6"/>
        <v>0</v>
      </c>
    </row>
  </sheetData>
  <mergeCells count="29">
    <mergeCell ref="A12:B12"/>
    <mergeCell ref="A1:I1"/>
    <mergeCell ref="A2:I2"/>
    <mergeCell ref="A3:B3"/>
    <mergeCell ref="K3:L3"/>
    <mergeCell ref="A4:B4"/>
    <mergeCell ref="A5:I5"/>
    <mergeCell ref="A6:B6"/>
    <mergeCell ref="A7:B7"/>
    <mergeCell ref="A8:B8"/>
    <mergeCell ref="A9:B9"/>
    <mergeCell ref="A10:B10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I22"/>
    <mergeCell ref="A23:B23"/>
    <mergeCell ref="A25:B25"/>
    <mergeCell ref="A26:B26"/>
    <mergeCell ref="A27:B27"/>
    <mergeCell ref="A28:B28"/>
    <mergeCell ref="A29:B2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2020-05-13T11:34:01Z</dcterms:created>
  <dcterms:modified xsi:type="dcterms:W3CDTF">2020-05-13T12:23:16Z</dcterms:modified>
</cp:coreProperties>
</file>