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K72" i="1"/>
  <c r="I72" i="1"/>
  <c r="H72" i="1"/>
  <c r="J71" i="1"/>
  <c r="K71" i="1" s="1"/>
  <c r="I71" i="1"/>
  <c r="H71" i="1"/>
  <c r="J70" i="1"/>
  <c r="K70" i="1" s="1"/>
  <c r="I70" i="1"/>
  <c r="H70" i="1"/>
  <c r="K69" i="1"/>
  <c r="I69" i="1"/>
  <c r="H69" i="1"/>
  <c r="J68" i="1"/>
  <c r="K68" i="1" s="1"/>
  <c r="I68" i="1"/>
  <c r="H68" i="1"/>
  <c r="J67" i="1"/>
  <c r="I67" i="1"/>
  <c r="H67" i="1"/>
  <c r="D63" i="1"/>
  <c r="G62" i="1"/>
  <c r="E62" i="1"/>
  <c r="D62" i="1"/>
  <c r="Q61" i="1"/>
  <c r="P61" i="1"/>
  <c r="O61" i="1"/>
  <c r="N61" i="1"/>
  <c r="L61" i="1"/>
  <c r="J61" i="1"/>
  <c r="F61" i="1"/>
  <c r="F78" i="1" s="1"/>
  <c r="D61" i="1"/>
  <c r="D78" i="1" s="1"/>
  <c r="I58" i="1"/>
  <c r="I57" i="1"/>
  <c r="G56" i="1"/>
  <c r="E56" i="1"/>
  <c r="I55" i="1"/>
  <c r="K54" i="1"/>
  <c r="I52" i="1"/>
  <c r="I51" i="1"/>
  <c r="G50" i="1"/>
  <c r="G47" i="1" s="1"/>
  <c r="E50" i="1"/>
  <c r="E47" i="1" s="1"/>
  <c r="H47" i="1" s="1"/>
  <c r="I49" i="1"/>
  <c r="K47" i="1"/>
  <c r="I45" i="1"/>
  <c r="I44" i="1"/>
  <c r="G43" i="1"/>
  <c r="G40" i="1" s="1"/>
  <c r="E43" i="1"/>
  <c r="E40" i="1" s="1"/>
  <c r="H40" i="1" s="1"/>
  <c r="I42" i="1"/>
  <c r="K40" i="1"/>
  <c r="I38" i="1"/>
  <c r="I37" i="1"/>
  <c r="G36" i="1"/>
  <c r="G33" i="1" s="1"/>
  <c r="E36" i="1"/>
  <c r="E33" i="1" s="1"/>
  <c r="H33" i="1" s="1"/>
  <c r="I35" i="1"/>
  <c r="K33" i="1"/>
  <c r="I31" i="1"/>
  <c r="I30" i="1"/>
  <c r="I29" i="1"/>
  <c r="G28" i="1"/>
  <c r="E28" i="1"/>
  <c r="I27" i="1"/>
  <c r="I26" i="1"/>
  <c r="G25" i="1"/>
  <c r="E25" i="1"/>
  <c r="H25" i="1" s="1"/>
  <c r="K23" i="1"/>
  <c r="G23" i="1"/>
  <c r="I20" i="1"/>
  <c r="I19" i="1"/>
  <c r="M18" i="1"/>
  <c r="G18" i="1"/>
  <c r="E18" i="1"/>
  <c r="I17" i="1"/>
  <c r="K15" i="1"/>
  <c r="G15" i="1"/>
  <c r="E15" i="1"/>
  <c r="C15" i="1"/>
  <c r="I13" i="1"/>
  <c r="I12" i="1"/>
  <c r="M11" i="1"/>
  <c r="G11" i="1"/>
  <c r="G8" i="1" s="1"/>
  <c r="E11" i="1"/>
  <c r="I10" i="1"/>
  <c r="K8" i="1"/>
  <c r="E8" i="1"/>
  <c r="H8" i="1" s="1"/>
  <c r="C8" i="1"/>
  <c r="I18" i="1" l="1"/>
  <c r="J75" i="1"/>
  <c r="J78" i="1" s="1"/>
  <c r="I36" i="1"/>
  <c r="E23" i="1"/>
  <c r="H23" i="1" s="1"/>
  <c r="I28" i="1"/>
  <c r="I23" i="1" s="1"/>
  <c r="K61" i="1"/>
  <c r="K78" i="1" s="1"/>
  <c r="G63" i="1"/>
  <c r="I75" i="1"/>
  <c r="H75" i="1"/>
  <c r="E63" i="1"/>
  <c r="I33" i="1"/>
  <c r="I11" i="1"/>
  <c r="I8" i="1" s="1"/>
  <c r="I43" i="1"/>
  <c r="I40" i="1" s="1"/>
  <c r="M61" i="1"/>
  <c r="C61" i="1"/>
  <c r="C78" i="1" s="1"/>
  <c r="I62" i="1"/>
  <c r="R61" i="1"/>
  <c r="I15" i="1"/>
  <c r="I50" i="1"/>
  <c r="I47" i="1" s="1"/>
  <c r="K67" i="1"/>
  <c r="K75" i="1" s="1"/>
  <c r="E54" i="1"/>
  <c r="G54" i="1"/>
  <c r="G61" i="1" s="1"/>
  <c r="G78" i="1" s="1"/>
  <c r="I56" i="1"/>
  <c r="H15" i="1"/>
  <c r="I63" i="1" l="1"/>
  <c r="I54" i="1"/>
  <c r="I61" i="1" s="1"/>
  <c r="I78" i="1" s="1"/>
  <c r="H54" i="1"/>
  <c r="E61" i="1"/>
  <c r="E78" i="1" s="1"/>
  <c r="H61" i="1" l="1"/>
  <c r="H78" i="1" s="1"/>
</calcChain>
</file>

<file path=xl/comments1.xml><?xml version="1.0" encoding="utf-8"?>
<comments xmlns="http://schemas.openxmlformats.org/spreadsheetml/2006/main">
  <authors>
    <author>Автор</author>
  </authors>
  <commentLis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</commentList>
</comments>
</file>

<file path=xl/sharedStrings.xml><?xml version="1.0" encoding="utf-8"?>
<sst xmlns="http://schemas.openxmlformats.org/spreadsheetml/2006/main" count="72" uniqueCount="43">
  <si>
    <t>УТВЕРЖДАЮ</t>
  </si>
  <si>
    <t>Директор ООО УК "Эталон" _____________________Э.В. Цыганова</t>
  </si>
  <si>
    <t>Информация о состоянии лицевого счета д.№ 24 по ул.Ленина  г.Сортавала</t>
  </si>
  <si>
    <t>за период 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</si>
  <si>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</si>
  <si>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</si>
  <si>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</si>
  <si>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</si>
  <si>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</si>
  <si>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</si>
  <si>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</si>
  <si>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</si>
  <si>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</si>
  <si>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</si>
  <si>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нач</t>
  </si>
  <si>
    <t>опл</t>
  </si>
  <si>
    <t>Обслуживаемая площадь  - 2121,6 кв.м.</t>
  </si>
  <si>
    <t>Содержание</t>
  </si>
  <si>
    <t xml:space="preserve">в т.ч </t>
  </si>
  <si>
    <t>население</t>
  </si>
  <si>
    <t>Юр.лица</t>
  </si>
  <si>
    <t>в т.ч. ИП Киселевская</t>
  </si>
  <si>
    <t>Центр Соц.работы</t>
  </si>
  <si>
    <t>Текущий ремонт</t>
  </si>
  <si>
    <t>в т.ч население</t>
  </si>
  <si>
    <t>Капитальный ремонт</t>
  </si>
  <si>
    <t>услуги банка</t>
  </si>
  <si>
    <t>пени</t>
  </si>
  <si>
    <t>Администрация</t>
  </si>
  <si>
    <t>КРСОИ водоснабжение</t>
  </si>
  <si>
    <t>КРСОИ водоотведение</t>
  </si>
  <si>
    <t>в т.ч ИП Киселевская</t>
  </si>
  <si>
    <t>ОДН электроснабжение</t>
  </si>
  <si>
    <t>Управление **</t>
  </si>
  <si>
    <t>Итого</t>
  </si>
  <si>
    <t xml:space="preserve"> 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</si>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</sst>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/>
    </xf>
    <xf numFmtId="4" fontId="2" fillId="3" borderId="12" xfId="0" applyNumberFormat="1" applyFont="1" applyFill="1" applyBorder="1" applyAlignment="1">
      <alignment horizontal="left"/>
    </xf>
    <xf numFmtId="3" fontId="2" fillId="3" borderId="13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4" fontId="1" fillId="0" borderId="17" xfId="0" applyNumberFormat="1" applyFont="1" applyBorder="1" applyAlignment="1">
      <alignment horizontal="left"/>
    </xf>
    <xf numFmtId="4" fontId="1" fillId="0" borderId="18" xfId="0" applyNumberFormat="1" applyFont="1" applyBorder="1" applyAlignment="1">
      <alignment horizontal="left"/>
    </xf>
    <xf numFmtId="3" fontId="1" fillId="0" borderId="19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4" fontId="10" fillId="0" borderId="23" xfId="0" applyNumberFormat="1" applyFont="1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3" fontId="10" fillId="0" borderId="25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0" fillId="2" borderId="16" xfId="0" applyNumberFormat="1" applyFont="1" applyFill="1" applyBorder="1" applyAlignment="1">
      <alignment horizontal="center"/>
    </xf>
    <xf numFmtId="3" fontId="10" fillId="2" borderId="22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4" fontId="10" fillId="0" borderId="8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3" fontId="10" fillId="0" borderId="26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4" fontId="10" fillId="4" borderId="30" xfId="0" applyNumberFormat="1" applyFont="1" applyFill="1" applyBorder="1" applyAlignment="1">
      <alignment horizontal="center"/>
    </xf>
    <xf numFmtId="4" fontId="10" fillId="4" borderId="31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/>
    </xf>
    <xf numFmtId="3" fontId="10" fillId="4" borderId="32" xfId="0" applyNumberFormat="1" applyFont="1" applyFill="1" applyBorder="1" applyAlignment="1">
      <alignment horizontal="center"/>
    </xf>
    <xf numFmtId="3" fontId="10" fillId="4" borderId="33" xfId="0" applyNumberFormat="1" applyFont="1" applyFill="1" applyBorder="1" applyAlignment="1">
      <alignment horizontal="center"/>
    </xf>
    <xf numFmtId="3" fontId="10" fillId="4" borderId="34" xfId="0" applyNumberFormat="1" applyFont="1" applyFill="1" applyBorder="1" applyAlignment="1">
      <alignment horizontal="center"/>
    </xf>
    <xf numFmtId="4" fontId="10" fillId="4" borderId="35" xfId="0" applyNumberFormat="1" applyFont="1" applyFill="1" applyBorder="1" applyAlignment="1">
      <alignment horizontal="center"/>
    </xf>
    <xf numFmtId="4" fontId="10" fillId="4" borderId="36" xfId="0" applyNumberFormat="1" applyFont="1" applyFill="1" applyBorder="1" applyAlignment="1">
      <alignment horizontal="center"/>
    </xf>
    <xf numFmtId="3" fontId="10" fillId="4" borderId="37" xfId="0" applyNumberFormat="1" applyFont="1" applyFill="1" applyBorder="1" applyAlignment="1">
      <alignment horizontal="center"/>
    </xf>
    <xf numFmtId="3" fontId="10" fillId="4" borderId="38" xfId="0" applyNumberFormat="1" applyFont="1" applyFill="1" applyBorder="1" applyAlignment="1">
      <alignment horizontal="center"/>
    </xf>
    <xf numFmtId="3" fontId="10" fillId="4" borderId="39" xfId="0" applyNumberFormat="1" applyFont="1" applyFill="1" applyBorder="1" applyAlignment="1">
      <alignment horizontal="center"/>
    </xf>
    <xf numFmtId="3" fontId="10" fillId="4" borderId="40" xfId="0" applyNumberFormat="1" applyFont="1" applyFill="1" applyBorder="1" applyAlignment="1">
      <alignment horizontal="center"/>
    </xf>
    <xf numFmtId="4" fontId="12" fillId="0" borderId="41" xfId="0" applyNumberFormat="1" applyFont="1" applyBorder="1" applyAlignment="1">
      <alignment horizontal="left" wrapText="1"/>
    </xf>
    <xf numFmtId="4" fontId="12" fillId="0" borderId="0" xfId="0" applyNumberFormat="1" applyFont="1" applyBorder="1" applyAlignment="1">
      <alignment horizontal="left" wrapText="1"/>
    </xf>
    <xf numFmtId="3" fontId="1" fillId="0" borderId="42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4" fontId="2" fillId="5" borderId="11" xfId="0" applyNumberFormat="1" applyFont="1" applyFill="1" applyBorder="1" applyAlignment="1">
      <alignment horizontal="left"/>
    </xf>
    <xf numFmtId="4" fontId="2" fillId="5" borderId="12" xfId="0" applyNumberFormat="1" applyFont="1" applyFill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4" fontId="10" fillId="0" borderId="17" xfId="0" applyNumberFormat="1" applyFont="1" applyBorder="1" applyAlignment="1">
      <alignment horizontal="left"/>
    </xf>
    <xf numFmtId="4" fontId="10" fillId="0" borderId="44" xfId="0" applyNumberFormat="1" applyFont="1" applyBorder="1" applyAlignment="1">
      <alignment horizontal="left"/>
    </xf>
    <xf numFmtId="3" fontId="1" fillId="0" borderId="45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4" fontId="10" fillId="0" borderId="46" xfId="0" applyNumberFormat="1" applyFont="1" applyBorder="1" applyAlignment="1">
      <alignment horizontal="left"/>
    </xf>
    <xf numFmtId="3" fontId="10" fillId="0" borderId="4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4" fontId="10" fillId="0" borderId="10" xfId="0" applyNumberFormat="1" applyFont="1" applyBorder="1" applyAlignment="1">
      <alignment horizontal="left"/>
    </xf>
    <xf numFmtId="3" fontId="10" fillId="0" borderId="48" xfId="0" applyNumberFormat="1" applyFont="1" applyBorder="1" applyAlignment="1">
      <alignment horizontal="center"/>
    </xf>
    <xf numFmtId="3" fontId="10" fillId="4" borderId="49" xfId="0" applyNumberFormat="1" applyFont="1" applyFill="1" applyBorder="1" applyAlignment="1">
      <alignment horizontal="center"/>
    </xf>
    <xf numFmtId="3" fontId="10" fillId="4" borderId="50" xfId="0" applyNumberFormat="1" applyFont="1" applyFill="1" applyBorder="1" applyAlignment="1">
      <alignment horizontal="center"/>
    </xf>
    <xf numFmtId="3" fontId="10" fillId="4" borderId="51" xfId="0" applyNumberFormat="1" applyFont="1" applyFill="1" applyBorder="1" applyAlignment="1">
      <alignment horizontal="center"/>
    </xf>
    <xf numFmtId="4" fontId="1" fillId="0" borderId="44" xfId="0" applyNumberFormat="1" applyFont="1" applyBorder="1" applyAlignment="1">
      <alignment horizontal="left"/>
    </xf>
    <xf numFmtId="3" fontId="1" fillId="2" borderId="21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3" fontId="10" fillId="0" borderId="52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53" xfId="0" applyNumberFormat="1" applyFont="1" applyFill="1" applyBorder="1" applyAlignment="1">
      <alignment horizontal="center"/>
    </xf>
    <xf numFmtId="3" fontId="2" fillId="3" borderId="54" xfId="0" applyNumberFormat="1" applyFont="1" applyFill="1" applyBorder="1" applyAlignment="1">
      <alignment horizontal="center"/>
    </xf>
    <xf numFmtId="4" fontId="10" fillId="0" borderId="17" xfId="0" applyNumberFormat="1" applyFont="1" applyBorder="1" applyAlignment="1">
      <alignment horizontal="left"/>
    </xf>
    <xf numFmtId="4" fontId="10" fillId="0" borderId="18" xfId="0" applyNumberFormat="1" applyFont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6" borderId="20" xfId="0" applyNumberFormat="1" applyFont="1" applyFill="1" applyBorder="1" applyAlignment="1">
      <alignment horizontal="center"/>
    </xf>
    <xf numFmtId="3" fontId="10" fillId="6" borderId="16" xfId="0" applyNumberFormat="1" applyFont="1" applyFill="1" applyBorder="1" applyAlignment="1">
      <alignment horizontal="center"/>
    </xf>
    <xf numFmtId="3" fontId="10" fillId="6" borderId="21" xfId="0" applyNumberFormat="1" applyFont="1" applyFill="1" applyBorder="1" applyAlignment="1">
      <alignment horizontal="center"/>
    </xf>
    <xf numFmtId="3" fontId="10" fillId="0" borderId="20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10" fillId="0" borderId="22" xfId="0" applyNumberFormat="1" applyFont="1" applyFill="1" applyBorder="1" applyAlignment="1">
      <alignment horizontal="center"/>
    </xf>
    <xf numFmtId="4" fontId="10" fillId="0" borderId="55" xfId="0" applyNumberFormat="1" applyFont="1" applyBorder="1" applyAlignment="1">
      <alignment horizontal="left"/>
    </xf>
    <xf numFmtId="3" fontId="10" fillId="0" borderId="7" xfId="0" applyNumberFormat="1" applyFont="1" applyFill="1" applyBorder="1" applyAlignment="1">
      <alignment horizontal="center"/>
    </xf>
    <xf numFmtId="3" fontId="10" fillId="0" borderId="27" xfId="0" applyNumberFormat="1" applyFont="1" applyFill="1" applyBorder="1" applyAlignment="1">
      <alignment horizontal="center"/>
    </xf>
    <xf numFmtId="3" fontId="10" fillId="0" borderId="28" xfId="0" applyNumberFormat="1" applyFont="1" applyFill="1" applyBorder="1" applyAlignment="1">
      <alignment horizontal="center"/>
    </xf>
    <xf numFmtId="3" fontId="10" fillId="0" borderId="29" xfId="0" applyNumberFormat="1" applyFont="1" applyFill="1" applyBorder="1" applyAlignment="1">
      <alignment horizontal="center"/>
    </xf>
    <xf numFmtId="4" fontId="10" fillId="4" borderId="30" xfId="0" applyNumberFormat="1" applyFont="1" applyFill="1" applyBorder="1" applyAlignment="1">
      <alignment horizontal="right"/>
    </xf>
    <xf numFmtId="4" fontId="10" fillId="4" borderId="31" xfId="0" applyNumberFormat="1" applyFont="1" applyFill="1" applyBorder="1" applyAlignment="1">
      <alignment horizontal="right"/>
    </xf>
    <xf numFmtId="4" fontId="10" fillId="4" borderId="35" xfId="0" applyNumberFormat="1" applyFont="1" applyFill="1" applyBorder="1" applyAlignment="1">
      <alignment horizontal="right"/>
    </xf>
    <xf numFmtId="4" fontId="10" fillId="4" borderId="36" xfId="0" applyNumberFormat="1" applyFont="1" applyFill="1" applyBorder="1" applyAlignment="1">
      <alignment horizontal="right"/>
    </xf>
    <xf numFmtId="4" fontId="10" fillId="0" borderId="44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3" fontId="10" fillId="0" borderId="42" xfId="0" applyNumberFormat="1" applyFont="1" applyBorder="1" applyAlignment="1">
      <alignment horizontal="center"/>
    </xf>
    <xf numFmtId="3" fontId="10" fillId="6" borderId="28" xfId="0" applyNumberFormat="1" applyFont="1" applyFill="1" applyBorder="1" applyAlignment="1">
      <alignment horizontal="center"/>
    </xf>
    <xf numFmtId="3" fontId="10" fillId="0" borderId="45" xfId="0" applyNumberFormat="1" applyFont="1" applyBorder="1" applyAlignment="1">
      <alignment horizontal="center"/>
    </xf>
    <xf numFmtId="3" fontId="10" fillId="0" borderId="56" xfId="0" applyNumberFormat="1" applyFont="1" applyBorder="1" applyAlignment="1">
      <alignment horizontal="center"/>
    </xf>
    <xf numFmtId="4" fontId="10" fillId="4" borderId="57" xfId="0" applyNumberFormat="1" applyFont="1" applyFill="1" applyBorder="1" applyAlignment="1">
      <alignment horizontal="right"/>
    </xf>
    <xf numFmtId="4" fontId="10" fillId="4" borderId="58" xfId="0" applyNumberFormat="1" applyFont="1" applyFill="1" applyBorder="1" applyAlignment="1">
      <alignment horizontal="right"/>
    </xf>
    <xf numFmtId="4" fontId="12" fillId="0" borderId="59" xfId="0" applyNumberFormat="1" applyFont="1" applyBorder="1" applyAlignment="1">
      <alignment horizontal="left" wrapText="1"/>
    </xf>
    <xf numFmtId="3" fontId="1" fillId="0" borderId="56" xfId="0" applyNumberFormat="1" applyFont="1" applyBorder="1" applyAlignment="1">
      <alignment horizontal="center"/>
    </xf>
    <xf numFmtId="3" fontId="2" fillId="3" borderId="60" xfId="0" applyNumberFormat="1" applyFont="1" applyFill="1" applyBorder="1" applyAlignment="1">
      <alignment horizontal="center"/>
    </xf>
    <xf numFmtId="4" fontId="1" fillId="0" borderId="41" xfId="0" applyNumberFormat="1" applyFont="1" applyBorder="1" applyAlignment="1">
      <alignment horizontal="left"/>
    </xf>
    <xf numFmtId="4" fontId="1" fillId="0" borderId="59" xfId="0" applyNumberFormat="1" applyFont="1" applyBorder="1" applyAlignment="1">
      <alignment horizontal="left"/>
    </xf>
    <xf numFmtId="4" fontId="2" fillId="7" borderId="11" xfId="0" applyNumberFormat="1" applyFont="1" applyFill="1" applyBorder="1" applyAlignment="1">
      <alignment horizontal="left"/>
    </xf>
    <xf numFmtId="4" fontId="2" fillId="7" borderId="12" xfId="0" applyNumberFormat="1" applyFont="1" applyFill="1" applyBorder="1" applyAlignment="1">
      <alignment horizontal="left"/>
    </xf>
    <xf numFmtId="3" fontId="2" fillId="7" borderId="13" xfId="0" applyNumberFormat="1" applyFont="1" applyFill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2" fillId="5" borderId="62" xfId="0" applyNumberFormat="1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center"/>
    </xf>
    <xf numFmtId="3" fontId="10" fillId="0" borderId="43" xfId="0" applyNumberFormat="1" applyFont="1" applyBorder="1" applyAlignment="1">
      <alignment horizontal="center"/>
    </xf>
    <xf numFmtId="0" fontId="1" fillId="4" borderId="57" xfId="0" applyFont="1" applyFill="1" applyBorder="1" applyAlignment="1">
      <alignment horizontal="center"/>
    </xf>
    <xf numFmtId="4" fontId="1" fillId="4" borderId="35" xfId="0" applyNumberFormat="1" applyFont="1" applyFill="1" applyBorder="1" applyAlignment="1">
      <alignment horizontal="center"/>
    </xf>
    <xf numFmtId="4" fontId="1" fillId="4" borderId="58" xfId="0" applyNumberFormat="1" applyFont="1" applyFill="1" applyBorder="1" applyAlignment="1">
      <alignment horizontal="center"/>
    </xf>
    <xf numFmtId="3" fontId="1" fillId="4" borderId="63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3" fontId="10" fillId="4" borderId="6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1" fillId="0" borderId="48" xfId="0" applyNumberFormat="1" applyFont="1" applyBorder="1" applyAlignment="1">
      <alignment horizontal="center"/>
    </xf>
    <xf numFmtId="3" fontId="1" fillId="0" borderId="61" xfId="0" applyNumberFormat="1" applyFont="1" applyBorder="1" applyAlignment="1">
      <alignment horizontal="center"/>
    </xf>
    <xf numFmtId="1" fontId="1" fillId="0" borderId="61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2" borderId="61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left"/>
    </xf>
    <xf numFmtId="4" fontId="10" fillId="0" borderId="65" xfId="0" applyNumberFormat="1" applyFont="1" applyBorder="1" applyAlignment="1">
      <alignment horizontal="left"/>
    </xf>
    <xf numFmtId="4" fontId="10" fillId="0" borderId="66" xfId="0" applyNumberFormat="1" applyFont="1" applyBorder="1" applyAlignment="1">
      <alignment horizontal="left"/>
    </xf>
    <xf numFmtId="1" fontId="6" fillId="0" borderId="39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1" fontId="6" fillId="2" borderId="39" xfId="0" applyNumberFormat="1" applyFont="1" applyFill="1" applyBorder="1" applyAlignment="1">
      <alignment horizontal="center"/>
    </xf>
    <xf numFmtId="1" fontId="6" fillId="2" borderId="40" xfId="0" applyNumberFormat="1" applyFont="1" applyFill="1" applyBorder="1" applyAlignment="1">
      <alignment horizontal="center"/>
    </xf>
    <xf numFmtId="0" fontId="10" fillId="0" borderId="0" xfId="0" applyFont="1"/>
    <xf numFmtId="4" fontId="7" fillId="0" borderId="11" xfId="0" applyNumberFormat="1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2" borderId="0" xfId="0" applyFont="1" applyFill="1"/>
    <xf numFmtId="0" fontId="10" fillId="0" borderId="30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3" fontId="10" fillId="6" borderId="33" xfId="0" applyNumberFormat="1" applyFont="1" applyFill="1" applyBorder="1" applyAlignment="1">
      <alignment horizontal="center"/>
    </xf>
    <xf numFmtId="3" fontId="10" fillId="6" borderId="2" xfId="0" applyNumberFormat="1" applyFont="1" applyFill="1" applyBorder="1" applyAlignment="1">
      <alignment horizontal="center"/>
    </xf>
    <xf numFmtId="3" fontId="10" fillId="6" borderId="34" xfId="0" applyNumberFormat="1" applyFont="1" applyFill="1" applyBorder="1" applyAlignment="1">
      <alignment horizontal="center"/>
    </xf>
    <xf numFmtId="3" fontId="10" fillId="2" borderId="55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3" fontId="10" fillId="6" borderId="7" xfId="0" applyNumberFormat="1" applyFont="1" applyFill="1" applyBorder="1" applyAlignment="1">
      <alignment horizontal="center"/>
    </xf>
    <xf numFmtId="3" fontId="10" fillId="6" borderId="22" xfId="0" applyNumberFormat="1" applyFont="1" applyFill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3" fontId="10" fillId="6" borderId="39" xfId="0" applyNumberFormat="1" applyFont="1" applyFill="1" applyBorder="1" applyAlignment="1">
      <alignment horizontal="center"/>
    </xf>
    <xf numFmtId="3" fontId="10" fillId="6" borderId="51" xfId="0" applyNumberFormat="1" applyFont="1" applyFill="1" applyBorder="1" applyAlignment="1">
      <alignment horizontal="center"/>
    </xf>
    <xf numFmtId="3" fontId="10" fillId="6" borderId="40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3" fontId="1" fillId="6" borderId="16" xfId="0" applyNumberFormat="1" applyFont="1" applyFill="1" applyBorder="1" applyAlignment="1">
      <alignment horizontal="center"/>
    </xf>
    <xf numFmtId="3" fontId="1" fillId="6" borderId="28" xfId="0" applyNumberFormat="1" applyFont="1" applyFill="1" applyBorder="1" applyAlignment="1">
      <alignment horizontal="center"/>
    </xf>
    <xf numFmtId="3" fontId="1" fillId="6" borderId="43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/>
    </xf>
    <xf numFmtId="3" fontId="1" fillId="2" borderId="43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3" borderId="62" xfId="0" applyNumberFormat="1" applyFont="1" applyFill="1" applyBorder="1" applyAlignment="1">
      <alignment horizontal="center"/>
    </xf>
    <xf numFmtId="3" fontId="2" fillId="2" borderId="62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activeCell="A81" sqref="A81:XFD100"/>
    </sheetView>
  </sheetViews>
  <sheetFormatPr defaultRowHeight="13.2" x14ac:dyDescent="0.25"/>
  <cols>
    <col min="1" max="1" width="8.88671875" style="1"/>
    <col min="2" max="2" width="14.4414062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211" customWidth="1"/>
    <col min="8" max="8" width="18.6640625" style="211" customWidth="1"/>
    <col min="9" max="9" width="22.6640625" style="211" customWidth="1"/>
    <col min="10" max="10" width="18.6640625" style="213" hidden="1" customWidth="1"/>
    <col min="11" max="11" width="22.6640625" style="213" hidden="1" customWidth="1"/>
    <col min="12" max="14" width="0" style="1" hidden="1" customWidth="1"/>
    <col min="15" max="16" width="9.6640625" style="1" hidden="1" customWidth="1"/>
    <col min="17" max="18" width="0" style="1" hidden="1" customWidth="1"/>
    <col min="19" max="252" width="8.88671875" style="1"/>
    <col min="253" max="253" width="10.88671875" style="1" customWidth="1"/>
    <col min="254" max="254" width="11.6640625" style="1" customWidth="1"/>
    <col min="255" max="255" width="13.88671875" style="1" customWidth="1"/>
    <col min="256" max="256" width="12.6640625" style="1" customWidth="1"/>
    <col min="257" max="257" width="11.6640625" style="1" customWidth="1"/>
    <col min="258" max="258" width="13.44140625" style="1" customWidth="1"/>
    <col min="259" max="259" width="18.6640625" style="1" customWidth="1"/>
    <col min="260" max="260" width="22.6640625" style="1" customWidth="1"/>
    <col min="261" max="508" width="8.88671875" style="1"/>
    <col min="509" max="509" width="10.88671875" style="1" customWidth="1"/>
    <col min="510" max="510" width="11.6640625" style="1" customWidth="1"/>
    <col min="511" max="511" width="13.88671875" style="1" customWidth="1"/>
    <col min="512" max="512" width="12.6640625" style="1" customWidth="1"/>
    <col min="513" max="513" width="11.6640625" style="1" customWidth="1"/>
    <col min="514" max="514" width="13.44140625" style="1" customWidth="1"/>
    <col min="515" max="515" width="18.6640625" style="1" customWidth="1"/>
    <col min="516" max="516" width="22.6640625" style="1" customWidth="1"/>
    <col min="517" max="764" width="8.88671875" style="1"/>
    <col min="765" max="765" width="10.88671875" style="1" customWidth="1"/>
    <col min="766" max="766" width="11.6640625" style="1" customWidth="1"/>
    <col min="767" max="767" width="13.88671875" style="1" customWidth="1"/>
    <col min="768" max="768" width="12.6640625" style="1" customWidth="1"/>
    <col min="769" max="769" width="11.6640625" style="1" customWidth="1"/>
    <col min="770" max="770" width="13.44140625" style="1" customWidth="1"/>
    <col min="771" max="771" width="18.6640625" style="1" customWidth="1"/>
    <col min="772" max="772" width="22.6640625" style="1" customWidth="1"/>
    <col min="773" max="1020" width="8.88671875" style="1"/>
    <col min="1021" max="1021" width="10.88671875" style="1" customWidth="1"/>
    <col min="1022" max="1022" width="11.6640625" style="1" customWidth="1"/>
    <col min="1023" max="1023" width="13.88671875" style="1" customWidth="1"/>
    <col min="1024" max="1024" width="12.6640625" style="1" customWidth="1"/>
    <col min="1025" max="1025" width="11.6640625" style="1" customWidth="1"/>
    <col min="1026" max="1026" width="13.44140625" style="1" customWidth="1"/>
    <col min="1027" max="1027" width="18.6640625" style="1" customWidth="1"/>
    <col min="1028" max="1028" width="22.6640625" style="1" customWidth="1"/>
    <col min="1029" max="1276" width="8.88671875" style="1"/>
    <col min="1277" max="1277" width="10.88671875" style="1" customWidth="1"/>
    <col min="1278" max="1278" width="11.6640625" style="1" customWidth="1"/>
    <col min="1279" max="1279" width="13.88671875" style="1" customWidth="1"/>
    <col min="1280" max="1280" width="12.6640625" style="1" customWidth="1"/>
    <col min="1281" max="1281" width="11.6640625" style="1" customWidth="1"/>
    <col min="1282" max="1282" width="13.44140625" style="1" customWidth="1"/>
    <col min="1283" max="1283" width="18.6640625" style="1" customWidth="1"/>
    <col min="1284" max="1284" width="22.6640625" style="1" customWidth="1"/>
    <col min="1285" max="1532" width="8.88671875" style="1"/>
    <col min="1533" max="1533" width="10.88671875" style="1" customWidth="1"/>
    <col min="1534" max="1534" width="11.6640625" style="1" customWidth="1"/>
    <col min="1535" max="1535" width="13.88671875" style="1" customWidth="1"/>
    <col min="1536" max="1536" width="12.6640625" style="1" customWidth="1"/>
    <col min="1537" max="1537" width="11.6640625" style="1" customWidth="1"/>
    <col min="1538" max="1538" width="13.44140625" style="1" customWidth="1"/>
    <col min="1539" max="1539" width="18.6640625" style="1" customWidth="1"/>
    <col min="1540" max="1540" width="22.6640625" style="1" customWidth="1"/>
    <col min="1541" max="1788" width="8.88671875" style="1"/>
    <col min="1789" max="1789" width="10.88671875" style="1" customWidth="1"/>
    <col min="1790" max="1790" width="11.6640625" style="1" customWidth="1"/>
    <col min="1791" max="1791" width="13.88671875" style="1" customWidth="1"/>
    <col min="1792" max="1792" width="12.6640625" style="1" customWidth="1"/>
    <col min="1793" max="1793" width="11.6640625" style="1" customWidth="1"/>
    <col min="1794" max="1794" width="13.44140625" style="1" customWidth="1"/>
    <col min="1795" max="1795" width="18.6640625" style="1" customWidth="1"/>
    <col min="1796" max="1796" width="22.6640625" style="1" customWidth="1"/>
    <col min="1797" max="2044" width="8.88671875" style="1"/>
    <col min="2045" max="2045" width="10.88671875" style="1" customWidth="1"/>
    <col min="2046" max="2046" width="11.6640625" style="1" customWidth="1"/>
    <col min="2047" max="2047" width="13.88671875" style="1" customWidth="1"/>
    <col min="2048" max="2048" width="12.6640625" style="1" customWidth="1"/>
    <col min="2049" max="2049" width="11.6640625" style="1" customWidth="1"/>
    <col min="2050" max="2050" width="13.44140625" style="1" customWidth="1"/>
    <col min="2051" max="2051" width="18.6640625" style="1" customWidth="1"/>
    <col min="2052" max="2052" width="22.6640625" style="1" customWidth="1"/>
    <col min="2053" max="2300" width="8.88671875" style="1"/>
    <col min="2301" max="2301" width="10.88671875" style="1" customWidth="1"/>
    <col min="2302" max="2302" width="11.6640625" style="1" customWidth="1"/>
    <col min="2303" max="2303" width="13.88671875" style="1" customWidth="1"/>
    <col min="2304" max="2304" width="12.6640625" style="1" customWidth="1"/>
    <col min="2305" max="2305" width="11.6640625" style="1" customWidth="1"/>
    <col min="2306" max="2306" width="13.44140625" style="1" customWidth="1"/>
    <col min="2307" max="2307" width="18.6640625" style="1" customWidth="1"/>
    <col min="2308" max="2308" width="22.6640625" style="1" customWidth="1"/>
    <col min="2309" max="2556" width="8.88671875" style="1"/>
    <col min="2557" max="2557" width="10.88671875" style="1" customWidth="1"/>
    <col min="2558" max="2558" width="11.6640625" style="1" customWidth="1"/>
    <col min="2559" max="2559" width="13.88671875" style="1" customWidth="1"/>
    <col min="2560" max="2560" width="12.6640625" style="1" customWidth="1"/>
    <col min="2561" max="2561" width="11.6640625" style="1" customWidth="1"/>
    <col min="2562" max="2562" width="13.44140625" style="1" customWidth="1"/>
    <col min="2563" max="2563" width="18.6640625" style="1" customWidth="1"/>
    <col min="2564" max="2564" width="22.6640625" style="1" customWidth="1"/>
    <col min="2565" max="2812" width="8.88671875" style="1"/>
    <col min="2813" max="2813" width="10.88671875" style="1" customWidth="1"/>
    <col min="2814" max="2814" width="11.6640625" style="1" customWidth="1"/>
    <col min="2815" max="2815" width="13.88671875" style="1" customWidth="1"/>
    <col min="2816" max="2816" width="12.6640625" style="1" customWidth="1"/>
    <col min="2817" max="2817" width="11.6640625" style="1" customWidth="1"/>
    <col min="2818" max="2818" width="13.44140625" style="1" customWidth="1"/>
    <col min="2819" max="2819" width="18.6640625" style="1" customWidth="1"/>
    <col min="2820" max="2820" width="22.6640625" style="1" customWidth="1"/>
    <col min="2821" max="3068" width="8.88671875" style="1"/>
    <col min="3069" max="3069" width="10.88671875" style="1" customWidth="1"/>
    <col min="3070" max="3070" width="11.6640625" style="1" customWidth="1"/>
    <col min="3071" max="3071" width="13.88671875" style="1" customWidth="1"/>
    <col min="3072" max="3072" width="12.6640625" style="1" customWidth="1"/>
    <col min="3073" max="3073" width="11.6640625" style="1" customWidth="1"/>
    <col min="3074" max="3074" width="13.44140625" style="1" customWidth="1"/>
    <col min="3075" max="3075" width="18.6640625" style="1" customWidth="1"/>
    <col min="3076" max="3076" width="22.6640625" style="1" customWidth="1"/>
    <col min="3077" max="3324" width="8.88671875" style="1"/>
    <col min="3325" max="3325" width="10.88671875" style="1" customWidth="1"/>
    <col min="3326" max="3326" width="11.6640625" style="1" customWidth="1"/>
    <col min="3327" max="3327" width="13.88671875" style="1" customWidth="1"/>
    <col min="3328" max="3328" width="12.6640625" style="1" customWidth="1"/>
    <col min="3329" max="3329" width="11.6640625" style="1" customWidth="1"/>
    <col min="3330" max="3330" width="13.44140625" style="1" customWidth="1"/>
    <col min="3331" max="3331" width="18.6640625" style="1" customWidth="1"/>
    <col min="3332" max="3332" width="22.6640625" style="1" customWidth="1"/>
    <col min="3333" max="3580" width="8.88671875" style="1"/>
    <col min="3581" max="3581" width="10.88671875" style="1" customWidth="1"/>
    <col min="3582" max="3582" width="11.6640625" style="1" customWidth="1"/>
    <col min="3583" max="3583" width="13.88671875" style="1" customWidth="1"/>
    <col min="3584" max="3584" width="12.6640625" style="1" customWidth="1"/>
    <col min="3585" max="3585" width="11.6640625" style="1" customWidth="1"/>
    <col min="3586" max="3586" width="13.44140625" style="1" customWidth="1"/>
    <col min="3587" max="3587" width="18.6640625" style="1" customWidth="1"/>
    <col min="3588" max="3588" width="22.6640625" style="1" customWidth="1"/>
    <col min="3589" max="3836" width="8.88671875" style="1"/>
    <col min="3837" max="3837" width="10.88671875" style="1" customWidth="1"/>
    <col min="3838" max="3838" width="11.6640625" style="1" customWidth="1"/>
    <col min="3839" max="3839" width="13.88671875" style="1" customWidth="1"/>
    <col min="3840" max="3840" width="12.6640625" style="1" customWidth="1"/>
    <col min="3841" max="3841" width="11.6640625" style="1" customWidth="1"/>
    <col min="3842" max="3842" width="13.44140625" style="1" customWidth="1"/>
    <col min="3843" max="3843" width="18.6640625" style="1" customWidth="1"/>
    <col min="3844" max="3844" width="22.6640625" style="1" customWidth="1"/>
    <col min="3845" max="4092" width="8.88671875" style="1"/>
    <col min="4093" max="4093" width="10.88671875" style="1" customWidth="1"/>
    <col min="4094" max="4094" width="11.6640625" style="1" customWidth="1"/>
    <col min="4095" max="4095" width="13.88671875" style="1" customWidth="1"/>
    <col min="4096" max="4096" width="12.6640625" style="1" customWidth="1"/>
    <col min="4097" max="4097" width="11.6640625" style="1" customWidth="1"/>
    <col min="4098" max="4098" width="13.44140625" style="1" customWidth="1"/>
    <col min="4099" max="4099" width="18.6640625" style="1" customWidth="1"/>
    <col min="4100" max="4100" width="22.6640625" style="1" customWidth="1"/>
    <col min="4101" max="4348" width="8.88671875" style="1"/>
    <col min="4349" max="4349" width="10.88671875" style="1" customWidth="1"/>
    <col min="4350" max="4350" width="11.6640625" style="1" customWidth="1"/>
    <col min="4351" max="4351" width="13.88671875" style="1" customWidth="1"/>
    <col min="4352" max="4352" width="12.6640625" style="1" customWidth="1"/>
    <col min="4353" max="4353" width="11.6640625" style="1" customWidth="1"/>
    <col min="4354" max="4354" width="13.44140625" style="1" customWidth="1"/>
    <col min="4355" max="4355" width="18.6640625" style="1" customWidth="1"/>
    <col min="4356" max="4356" width="22.6640625" style="1" customWidth="1"/>
    <col min="4357" max="4604" width="8.88671875" style="1"/>
    <col min="4605" max="4605" width="10.88671875" style="1" customWidth="1"/>
    <col min="4606" max="4606" width="11.6640625" style="1" customWidth="1"/>
    <col min="4607" max="4607" width="13.88671875" style="1" customWidth="1"/>
    <col min="4608" max="4608" width="12.6640625" style="1" customWidth="1"/>
    <col min="4609" max="4609" width="11.6640625" style="1" customWidth="1"/>
    <col min="4610" max="4610" width="13.44140625" style="1" customWidth="1"/>
    <col min="4611" max="4611" width="18.6640625" style="1" customWidth="1"/>
    <col min="4612" max="4612" width="22.6640625" style="1" customWidth="1"/>
    <col min="4613" max="4860" width="8.88671875" style="1"/>
    <col min="4861" max="4861" width="10.88671875" style="1" customWidth="1"/>
    <col min="4862" max="4862" width="11.6640625" style="1" customWidth="1"/>
    <col min="4863" max="4863" width="13.88671875" style="1" customWidth="1"/>
    <col min="4864" max="4864" width="12.6640625" style="1" customWidth="1"/>
    <col min="4865" max="4865" width="11.6640625" style="1" customWidth="1"/>
    <col min="4866" max="4866" width="13.44140625" style="1" customWidth="1"/>
    <col min="4867" max="4867" width="18.6640625" style="1" customWidth="1"/>
    <col min="4868" max="4868" width="22.6640625" style="1" customWidth="1"/>
    <col min="4869" max="5116" width="8.88671875" style="1"/>
    <col min="5117" max="5117" width="10.88671875" style="1" customWidth="1"/>
    <col min="5118" max="5118" width="11.6640625" style="1" customWidth="1"/>
    <col min="5119" max="5119" width="13.88671875" style="1" customWidth="1"/>
    <col min="5120" max="5120" width="12.6640625" style="1" customWidth="1"/>
    <col min="5121" max="5121" width="11.6640625" style="1" customWidth="1"/>
    <col min="5122" max="5122" width="13.44140625" style="1" customWidth="1"/>
    <col min="5123" max="5123" width="18.6640625" style="1" customWidth="1"/>
    <col min="5124" max="5124" width="22.6640625" style="1" customWidth="1"/>
    <col min="5125" max="5372" width="8.88671875" style="1"/>
    <col min="5373" max="5373" width="10.88671875" style="1" customWidth="1"/>
    <col min="5374" max="5374" width="11.6640625" style="1" customWidth="1"/>
    <col min="5375" max="5375" width="13.88671875" style="1" customWidth="1"/>
    <col min="5376" max="5376" width="12.6640625" style="1" customWidth="1"/>
    <col min="5377" max="5377" width="11.6640625" style="1" customWidth="1"/>
    <col min="5378" max="5378" width="13.44140625" style="1" customWidth="1"/>
    <col min="5379" max="5379" width="18.6640625" style="1" customWidth="1"/>
    <col min="5380" max="5380" width="22.6640625" style="1" customWidth="1"/>
    <col min="5381" max="5628" width="8.88671875" style="1"/>
    <col min="5629" max="5629" width="10.88671875" style="1" customWidth="1"/>
    <col min="5630" max="5630" width="11.6640625" style="1" customWidth="1"/>
    <col min="5631" max="5631" width="13.88671875" style="1" customWidth="1"/>
    <col min="5632" max="5632" width="12.6640625" style="1" customWidth="1"/>
    <col min="5633" max="5633" width="11.6640625" style="1" customWidth="1"/>
    <col min="5634" max="5634" width="13.44140625" style="1" customWidth="1"/>
    <col min="5635" max="5635" width="18.6640625" style="1" customWidth="1"/>
    <col min="5636" max="5636" width="22.6640625" style="1" customWidth="1"/>
    <col min="5637" max="5884" width="8.88671875" style="1"/>
    <col min="5885" max="5885" width="10.88671875" style="1" customWidth="1"/>
    <col min="5886" max="5886" width="11.6640625" style="1" customWidth="1"/>
    <col min="5887" max="5887" width="13.88671875" style="1" customWidth="1"/>
    <col min="5888" max="5888" width="12.6640625" style="1" customWidth="1"/>
    <col min="5889" max="5889" width="11.6640625" style="1" customWidth="1"/>
    <col min="5890" max="5890" width="13.44140625" style="1" customWidth="1"/>
    <col min="5891" max="5891" width="18.6640625" style="1" customWidth="1"/>
    <col min="5892" max="5892" width="22.6640625" style="1" customWidth="1"/>
    <col min="5893" max="6140" width="8.88671875" style="1"/>
    <col min="6141" max="6141" width="10.88671875" style="1" customWidth="1"/>
    <col min="6142" max="6142" width="11.6640625" style="1" customWidth="1"/>
    <col min="6143" max="6143" width="13.88671875" style="1" customWidth="1"/>
    <col min="6144" max="6144" width="12.6640625" style="1" customWidth="1"/>
    <col min="6145" max="6145" width="11.6640625" style="1" customWidth="1"/>
    <col min="6146" max="6146" width="13.44140625" style="1" customWidth="1"/>
    <col min="6147" max="6147" width="18.6640625" style="1" customWidth="1"/>
    <col min="6148" max="6148" width="22.6640625" style="1" customWidth="1"/>
    <col min="6149" max="6396" width="8.88671875" style="1"/>
    <col min="6397" max="6397" width="10.88671875" style="1" customWidth="1"/>
    <col min="6398" max="6398" width="11.6640625" style="1" customWidth="1"/>
    <col min="6399" max="6399" width="13.88671875" style="1" customWidth="1"/>
    <col min="6400" max="6400" width="12.6640625" style="1" customWidth="1"/>
    <col min="6401" max="6401" width="11.6640625" style="1" customWidth="1"/>
    <col min="6402" max="6402" width="13.44140625" style="1" customWidth="1"/>
    <col min="6403" max="6403" width="18.6640625" style="1" customWidth="1"/>
    <col min="6404" max="6404" width="22.6640625" style="1" customWidth="1"/>
    <col min="6405" max="6652" width="8.88671875" style="1"/>
    <col min="6653" max="6653" width="10.88671875" style="1" customWidth="1"/>
    <col min="6654" max="6654" width="11.6640625" style="1" customWidth="1"/>
    <col min="6655" max="6655" width="13.88671875" style="1" customWidth="1"/>
    <col min="6656" max="6656" width="12.6640625" style="1" customWidth="1"/>
    <col min="6657" max="6657" width="11.6640625" style="1" customWidth="1"/>
    <col min="6658" max="6658" width="13.44140625" style="1" customWidth="1"/>
    <col min="6659" max="6659" width="18.6640625" style="1" customWidth="1"/>
    <col min="6660" max="6660" width="22.6640625" style="1" customWidth="1"/>
    <col min="6661" max="6908" width="8.88671875" style="1"/>
    <col min="6909" max="6909" width="10.88671875" style="1" customWidth="1"/>
    <col min="6910" max="6910" width="11.6640625" style="1" customWidth="1"/>
    <col min="6911" max="6911" width="13.88671875" style="1" customWidth="1"/>
    <col min="6912" max="6912" width="12.6640625" style="1" customWidth="1"/>
    <col min="6913" max="6913" width="11.6640625" style="1" customWidth="1"/>
    <col min="6914" max="6914" width="13.44140625" style="1" customWidth="1"/>
    <col min="6915" max="6915" width="18.6640625" style="1" customWidth="1"/>
    <col min="6916" max="6916" width="22.6640625" style="1" customWidth="1"/>
    <col min="6917" max="7164" width="8.88671875" style="1"/>
    <col min="7165" max="7165" width="10.88671875" style="1" customWidth="1"/>
    <col min="7166" max="7166" width="11.6640625" style="1" customWidth="1"/>
    <col min="7167" max="7167" width="13.88671875" style="1" customWidth="1"/>
    <col min="7168" max="7168" width="12.6640625" style="1" customWidth="1"/>
    <col min="7169" max="7169" width="11.6640625" style="1" customWidth="1"/>
    <col min="7170" max="7170" width="13.44140625" style="1" customWidth="1"/>
    <col min="7171" max="7171" width="18.6640625" style="1" customWidth="1"/>
    <col min="7172" max="7172" width="22.6640625" style="1" customWidth="1"/>
    <col min="7173" max="7420" width="8.88671875" style="1"/>
    <col min="7421" max="7421" width="10.88671875" style="1" customWidth="1"/>
    <col min="7422" max="7422" width="11.6640625" style="1" customWidth="1"/>
    <col min="7423" max="7423" width="13.88671875" style="1" customWidth="1"/>
    <col min="7424" max="7424" width="12.6640625" style="1" customWidth="1"/>
    <col min="7425" max="7425" width="11.6640625" style="1" customWidth="1"/>
    <col min="7426" max="7426" width="13.44140625" style="1" customWidth="1"/>
    <col min="7427" max="7427" width="18.6640625" style="1" customWidth="1"/>
    <col min="7428" max="7428" width="22.6640625" style="1" customWidth="1"/>
    <col min="7429" max="7676" width="8.88671875" style="1"/>
    <col min="7677" max="7677" width="10.88671875" style="1" customWidth="1"/>
    <col min="7678" max="7678" width="11.6640625" style="1" customWidth="1"/>
    <col min="7679" max="7679" width="13.88671875" style="1" customWidth="1"/>
    <col min="7680" max="7680" width="12.6640625" style="1" customWidth="1"/>
    <col min="7681" max="7681" width="11.6640625" style="1" customWidth="1"/>
    <col min="7682" max="7682" width="13.44140625" style="1" customWidth="1"/>
    <col min="7683" max="7683" width="18.6640625" style="1" customWidth="1"/>
    <col min="7684" max="7684" width="22.6640625" style="1" customWidth="1"/>
    <col min="7685" max="7932" width="8.88671875" style="1"/>
    <col min="7933" max="7933" width="10.88671875" style="1" customWidth="1"/>
    <col min="7934" max="7934" width="11.6640625" style="1" customWidth="1"/>
    <col min="7935" max="7935" width="13.88671875" style="1" customWidth="1"/>
    <col min="7936" max="7936" width="12.6640625" style="1" customWidth="1"/>
    <col min="7937" max="7937" width="11.6640625" style="1" customWidth="1"/>
    <col min="7938" max="7938" width="13.44140625" style="1" customWidth="1"/>
    <col min="7939" max="7939" width="18.6640625" style="1" customWidth="1"/>
    <col min="7940" max="7940" width="22.6640625" style="1" customWidth="1"/>
    <col min="7941" max="8188" width="8.88671875" style="1"/>
    <col min="8189" max="8189" width="10.88671875" style="1" customWidth="1"/>
    <col min="8190" max="8190" width="11.6640625" style="1" customWidth="1"/>
    <col min="8191" max="8191" width="13.88671875" style="1" customWidth="1"/>
    <col min="8192" max="8192" width="12.6640625" style="1" customWidth="1"/>
    <col min="8193" max="8193" width="11.6640625" style="1" customWidth="1"/>
    <col min="8194" max="8194" width="13.44140625" style="1" customWidth="1"/>
    <col min="8195" max="8195" width="18.6640625" style="1" customWidth="1"/>
    <col min="8196" max="8196" width="22.6640625" style="1" customWidth="1"/>
    <col min="8197" max="8444" width="8.88671875" style="1"/>
    <col min="8445" max="8445" width="10.88671875" style="1" customWidth="1"/>
    <col min="8446" max="8446" width="11.6640625" style="1" customWidth="1"/>
    <col min="8447" max="8447" width="13.88671875" style="1" customWidth="1"/>
    <col min="8448" max="8448" width="12.6640625" style="1" customWidth="1"/>
    <col min="8449" max="8449" width="11.6640625" style="1" customWidth="1"/>
    <col min="8450" max="8450" width="13.44140625" style="1" customWidth="1"/>
    <col min="8451" max="8451" width="18.6640625" style="1" customWidth="1"/>
    <col min="8452" max="8452" width="22.6640625" style="1" customWidth="1"/>
    <col min="8453" max="8700" width="8.88671875" style="1"/>
    <col min="8701" max="8701" width="10.88671875" style="1" customWidth="1"/>
    <col min="8702" max="8702" width="11.6640625" style="1" customWidth="1"/>
    <col min="8703" max="8703" width="13.88671875" style="1" customWidth="1"/>
    <col min="8704" max="8704" width="12.6640625" style="1" customWidth="1"/>
    <col min="8705" max="8705" width="11.6640625" style="1" customWidth="1"/>
    <col min="8706" max="8706" width="13.44140625" style="1" customWidth="1"/>
    <col min="8707" max="8707" width="18.6640625" style="1" customWidth="1"/>
    <col min="8708" max="8708" width="22.6640625" style="1" customWidth="1"/>
    <col min="8709" max="8956" width="8.88671875" style="1"/>
    <col min="8957" max="8957" width="10.88671875" style="1" customWidth="1"/>
    <col min="8958" max="8958" width="11.6640625" style="1" customWidth="1"/>
    <col min="8959" max="8959" width="13.88671875" style="1" customWidth="1"/>
    <col min="8960" max="8960" width="12.6640625" style="1" customWidth="1"/>
    <col min="8961" max="8961" width="11.6640625" style="1" customWidth="1"/>
    <col min="8962" max="8962" width="13.44140625" style="1" customWidth="1"/>
    <col min="8963" max="8963" width="18.6640625" style="1" customWidth="1"/>
    <col min="8964" max="8964" width="22.6640625" style="1" customWidth="1"/>
    <col min="8965" max="9212" width="8.88671875" style="1"/>
    <col min="9213" max="9213" width="10.88671875" style="1" customWidth="1"/>
    <col min="9214" max="9214" width="11.6640625" style="1" customWidth="1"/>
    <col min="9215" max="9215" width="13.88671875" style="1" customWidth="1"/>
    <col min="9216" max="9216" width="12.6640625" style="1" customWidth="1"/>
    <col min="9217" max="9217" width="11.6640625" style="1" customWidth="1"/>
    <col min="9218" max="9218" width="13.44140625" style="1" customWidth="1"/>
    <col min="9219" max="9219" width="18.6640625" style="1" customWidth="1"/>
    <col min="9220" max="9220" width="22.6640625" style="1" customWidth="1"/>
    <col min="9221" max="9468" width="8.88671875" style="1"/>
    <col min="9469" max="9469" width="10.88671875" style="1" customWidth="1"/>
    <col min="9470" max="9470" width="11.6640625" style="1" customWidth="1"/>
    <col min="9471" max="9471" width="13.88671875" style="1" customWidth="1"/>
    <col min="9472" max="9472" width="12.6640625" style="1" customWidth="1"/>
    <col min="9473" max="9473" width="11.6640625" style="1" customWidth="1"/>
    <col min="9474" max="9474" width="13.44140625" style="1" customWidth="1"/>
    <col min="9475" max="9475" width="18.6640625" style="1" customWidth="1"/>
    <col min="9476" max="9476" width="22.6640625" style="1" customWidth="1"/>
    <col min="9477" max="9724" width="8.88671875" style="1"/>
    <col min="9725" max="9725" width="10.88671875" style="1" customWidth="1"/>
    <col min="9726" max="9726" width="11.6640625" style="1" customWidth="1"/>
    <col min="9727" max="9727" width="13.88671875" style="1" customWidth="1"/>
    <col min="9728" max="9728" width="12.6640625" style="1" customWidth="1"/>
    <col min="9729" max="9729" width="11.6640625" style="1" customWidth="1"/>
    <col min="9730" max="9730" width="13.44140625" style="1" customWidth="1"/>
    <col min="9731" max="9731" width="18.6640625" style="1" customWidth="1"/>
    <col min="9732" max="9732" width="22.6640625" style="1" customWidth="1"/>
    <col min="9733" max="9980" width="8.88671875" style="1"/>
    <col min="9981" max="9981" width="10.88671875" style="1" customWidth="1"/>
    <col min="9982" max="9982" width="11.6640625" style="1" customWidth="1"/>
    <col min="9983" max="9983" width="13.88671875" style="1" customWidth="1"/>
    <col min="9984" max="9984" width="12.6640625" style="1" customWidth="1"/>
    <col min="9985" max="9985" width="11.6640625" style="1" customWidth="1"/>
    <col min="9986" max="9986" width="13.44140625" style="1" customWidth="1"/>
    <col min="9987" max="9987" width="18.6640625" style="1" customWidth="1"/>
    <col min="9988" max="9988" width="22.6640625" style="1" customWidth="1"/>
    <col min="9989" max="10236" width="8.88671875" style="1"/>
    <col min="10237" max="10237" width="10.88671875" style="1" customWidth="1"/>
    <col min="10238" max="10238" width="11.6640625" style="1" customWidth="1"/>
    <col min="10239" max="10239" width="13.88671875" style="1" customWidth="1"/>
    <col min="10240" max="10240" width="12.6640625" style="1" customWidth="1"/>
    <col min="10241" max="10241" width="11.6640625" style="1" customWidth="1"/>
    <col min="10242" max="10242" width="13.44140625" style="1" customWidth="1"/>
    <col min="10243" max="10243" width="18.6640625" style="1" customWidth="1"/>
    <col min="10244" max="10244" width="22.6640625" style="1" customWidth="1"/>
    <col min="10245" max="10492" width="8.88671875" style="1"/>
    <col min="10493" max="10493" width="10.88671875" style="1" customWidth="1"/>
    <col min="10494" max="10494" width="11.6640625" style="1" customWidth="1"/>
    <col min="10495" max="10495" width="13.88671875" style="1" customWidth="1"/>
    <col min="10496" max="10496" width="12.6640625" style="1" customWidth="1"/>
    <col min="10497" max="10497" width="11.6640625" style="1" customWidth="1"/>
    <col min="10498" max="10498" width="13.44140625" style="1" customWidth="1"/>
    <col min="10499" max="10499" width="18.6640625" style="1" customWidth="1"/>
    <col min="10500" max="10500" width="22.6640625" style="1" customWidth="1"/>
    <col min="10501" max="10748" width="8.88671875" style="1"/>
    <col min="10749" max="10749" width="10.88671875" style="1" customWidth="1"/>
    <col min="10750" max="10750" width="11.6640625" style="1" customWidth="1"/>
    <col min="10751" max="10751" width="13.88671875" style="1" customWidth="1"/>
    <col min="10752" max="10752" width="12.6640625" style="1" customWidth="1"/>
    <col min="10753" max="10753" width="11.6640625" style="1" customWidth="1"/>
    <col min="10754" max="10754" width="13.44140625" style="1" customWidth="1"/>
    <col min="10755" max="10755" width="18.6640625" style="1" customWidth="1"/>
    <col min="10756" max="10756" width="22.6640625" style="1" customWidth="1"/>
    <col min="10757" max="11004" width="8.88671875" style="1"/>
    <col min="11005" max="11005" width="10.88671875" style="1" customWidth="1"/>
    <col min="11006" max="11006" width="11.6640625" style="1" customWidth="1"/>
    <col min="11007" max="11007" width="13.88671875" style="1" customWidth="1"/>
    <col min="11008" max="11008" width="12.6640625" style="1" customWidth="1"/>
    <col min="11009" max="11009" width="11.6640625" style="1" customWidth="1"/>
    <col min="11010" max="11010" width="13.44140625" style="1" customWidth="1"/>
    <col min="11011" max="11011" width="18.6640625" style="1" customWidth="1"/>
    <col min="11012" max="11012" width="22.6640625" style="1" customWidth="1"/>
    <col min="11013" max="11260" width="8.88671875" style="1"/>
    <col min="11261" max="11261" width="10.88671875" style="1" customWidth="1"/>
    <col min="11262" max="11262" width="11.6640625" style="1" customWidth="1"/>
    <col min="11263" max="11263" width="13.88671875" style="1" customWidth="1"/>
    <col min="11264" max="11264" width="12.6640625" style="1" customWidth="1"/>
    <col min="11265" max="11265" width="11.6640625" style="1" customWidth="1"/>
    <col min="11266" max="11266" width="13.44140625" style="1" customWidth="1"/>
    <col min="11267" max="11267" width="18.6640625" style="1" customWidth="1"/>
    <col min="11268" max="11268" width="22.6640625" style="1" customWidth="1"/>
    <col min="11269" max="11516" width="8.88671875" style="1"/>
    <col min="11517" max="11517" width="10.88671875" style="1" customWidth="1"/>
    <col min="11518" max="11518" width="11.6640625" style="1" customWidth="1"/>
    <col min="11519" max="11519" width="13.88671875" style="1" customWidth="1"/>
    <col min="11520" max="11520" width="12.6640625" style="1" customWidth="1"/>
    <col min="11521" max="11521" width="11.6640625" style="1" customWidth="1"/>
    <col min="11522" max="11522" width="13.44140625" style="1" customWidth="1"/>
    <col min="11523" max="11523" width="18.6640625" style="1" customWidth="1"/>
    <col min="11524" max="11524" width="22.6640625" style="1" customWidth="1"/>
    <col min="11525" max="11772" width="8.88671875" style="1"/>
    <col min="11773" max="11773" width="10.88671875" style="1" customWidth="1"/>
    <col min="11774" max="11774" width="11.6640625" style="1" customWidth="1"/>
    <col min="11775" max="11775" width="13.88671875" style="1" customWidth="1"/>
    <col min="11776" max="11776" width="12.6640625" style="1" customWidth="1"/>
    <col min="11777" max="11777" width="11.6640625" style="1" customWidth="1"/>
    <col min="11778" max="11778" width="13.44140625" style="1" customWidth="1"/>
    <col min="11779" max="11779" width="18.6640625" style="1" customWidth="1"/>
    <col min="11780" max="11780" width="22.6640625" style="1" customWidth="1"/>
    <col min="11781" max="12028" width="8.88671875" style="1"/>
    <col min="12029" max="12029" width="10.88671875" style="1" customWidth="1"/>
    <col min="12030" max="12030" width="11.6640625" style="1" customWidth="1"/>
    <col min="12031" max="12031" width="13.88671875" style="1" customWidth="1"/>
    <col min="12032" max="12032" width="12.6640625" style="1" customWidth="1"/>
    <col min="12033" max="12033" width="11.6640625" style="1" customWidth="1"/>
    <col min="12034" max="12034" width="13.44140625" style="1" customWidth="1"/>
    <col min="12035" max="12035" width="18.6640625" style="1" customWidth="1"/>
    <col min="12036" max="12036" width="22.6640625" style="1" customWidth="1"/>
    <col min="12037" max="12284" width="8.88671875" style="1"/>
    <col min="12285" max="12285" width="10.88671875" style="1" customWidth="1"/>
    <col min="12286" max="12286" width="11.6640625" style="1" customWidth="1"/>
    <col min="12287" max="12287" width="13.88671875" style="1" customWidth="1"/>
    <col min="12288" max="12288" width="12.6640625" style="1" customWidth="1"/>
    <col min="12289" max="12289" width="11.6640625" style="1" customWidth="1"/>
    <col min="12290" max="12290" width="13.44140625" style="1" customWidth="1"/>
    <col min="12291" max="12291" width="18.6640625" style="1" customWidth="1"/>
    <col min="12292" max="12292" width="22.6640625" style="1" customWidth="1"/>
    <col min="12293" max="12540" width="8.88671875" style="1"/>
    <col min="12541" max="12541" width="10.88671875" style="1" customWidth="1"/>
    <col min="12542" max="12542" width="11.6640625" style="1" customWidth="1"/>
    <col min="12543" max="12543" width="13.88671875" style="1" customWidth="1"/>
    <col min="12544" max="12544" width="12.6640625" style="1" customWidth="1"/>
    <col min="12545" max="12545" width="11.6640625" style="1" customWidth="1"/>
    <col min="12546" max="12546" width="13.44140625" style="1" customWidth="1"/>
    <col min="12547" max="12547" width="18.6640625" style="1" customWidth="1"/>
    <col min="12548" max="12548" width="22.6640625" style="1" customWidth="1"/>
    <col min="12549" max="12796" width="8.88671875" style="1"/>
    <col min="12797" max="12797" width="10.88671875" style="1" customWidth="1"/>
    <col min="12798" max="12798" width="11.6640625" style="1" customWidth="1"/>
    <col min="12799" max="12799" width="13.88671875" style="1" customWidth="1"/>
    <col min="12800" max="12800" width="12.6640625" style="1" customWidth="1"/>
    <col min="12801" max="12801" width="11.6640625" style="1" customWidth="1"/>
    <col min="12802" max="12802" width="13.44140625" style="1" customWidth="1"/>
    <col min="12803" max="12803" width="18.6640625" style="1" customWidth="1"/>
    <col min="12804" max="12804" width="22.6640625" style="1" customWidth="1"/>
    <col min="12805" max="13052" width="8.88671875" style="1"/>
    <col min="13053" max="13053" width="10.88671875" style="1" customWidth="1"/>
    <col min="13054" max="13054" width="11.6640625" style="1" customWidth="1"/>
    <col min="13055" max="13055" width="13.88671875" style="1" customWidth="1"/>
    <col min="13056" max="13056" width="12.6640625" style="1" customWidth="1"/>
    <col min="13057" max="13057" width="11.6640625" style="1" customWidth="1"/>
    <col min="13058" max="13058" width="13.44140625" style="1" customWidth="1"/>
    <col min="13059" max="13059" width="18.6640625" style="1" customWidth="1"/>
    <col min="13060" max="13060" width="22.6640625" style="1" customWidth="1"/>
    <col min="13061" max="13308" width="8.88671875" style="1"/>
    <col min="13309" max="13309" width="10.88671875" style="1" customWidth="1"/>
    <col min="13310" max="13310" width="11.6640625" style="1" customWidth="1"/>
    <col min="13311" max="13311" width="13.88671875" style="1" customWidth="1"/>
    <col min="13312" max="13312" width="12.6640625" style="1" customWidth="1"/>
    <col min="13313" max="13313" width="11.6640625" style="1" customWidth="1"/>
    <col min="13314" max="13314" width="13.44140625" style="1" customWidth="1"/>
    <col min="13315" max="13315" width="18.6640625" style="1" customWidth="1"/>
    <col min="13316" max="13316" width="22.6640625" style="1" customWidth="1"/>
    <col min="13317" max="13564" width="8.88671875" style="1"/>
    <col min="13565" max="13565" width="10.88671875" style="1" customWidth="1"/>
    <col min="13566" max="13566" width="11.6640625" style="1" customWidth="1"/>
    <col min="13567" max="13567" width="13.88671875" style="1" customWidth="1"/>
    <col min="13568" max="13568" width="12.6640625" style="1" customWidth="1"/>
    <col min="13569" max="13569" width="11.6640625" style="1" customWidth="1"/>
    <col min="13570" max="13570" width="13.44140625" style="1" customWidth="1"/>
    <col min="13571" max="13571" width="18.6640625" style="1" customWidth="1"/>
    <col min="13572" max="13572" width="22.6640625" style="1" customWidth="1"/>
    <col min="13573" max="13820" width="8.88671875" style="1"/>
    <col min="13821" max="13821" width="10.88671875" style="1" customWidth="1"/>
    <col min="13822" max="13822" width="11.6640625" style="1" customWidth="1"/>
    <col min="13823" max="13823" width="13.88671875" style="1" customWidth="1"/>
    <col min="13824" max="13824" width="12.6640625" style="1" customWidth="1"/>
    <col min="13825" max="13825" width="11.6640625" style="1" customWidth="1"/>
    <col min="13826" max="13826" width="13.44140625" style="1" customWidth="1"/>
    <col min="13827" max="13827" width="18.6640625" style="1" customWidth="1"/>
    <col min="13828" max="13828" width="22.6640625" style="1" customWidth="1"/>
    <col min="13829" max="14076" width="8.88671875" style="1"/>
    <col min="14077" max="14077" width="10.88671875" style="1" customWidth="1"/>
    <col min="14078" max="14078" width="11.6640625" style="1" customWidth="1"/>
    <col min="14079" max="14079" width="13.88671875" style="1" customWidth="1"/>
    <col min="14080" max="14080" width="12.6640625" style="1" customWidth="1"/>
    <col min="14081" max="14081" width="11.6640625" style="1" customWidth="1"/>
    <col min="14082" max="14082" width="13.44140625" style="1" customWidth="1"/>
    <col min="14083" max="14083" width="18.6640625" style="1" customWidth="1"/>
    <col min="14084" max="14084" width="22.6640625" style="1" customWidth="1"/>
    <col min="14085" max="14332" width="8.88671875" style="1"/>
    <col min="14333" max="14333" width="10.88671875" style="1" customWidth="1"/>
    <col min="14334" max="14334" width="11.6640625" style="1" customWidth="1"/>
    <col min="14335" max="14335" width="13.88671875" style="1" customWidth="1"/>
    <col min="14336" max="14336" width="12.6640625" style="1" customWidth="1"/>
    <col min="14337" max="14337" width="11.6640625" style="1" customWidth="1"/>
    <col min="14338" max="14338" width="13.44140625" style="1" customWidth="1"/>
    <col min="14339" max="14339" width="18.6640625" style="1" customWidth="1"/>
    <col min="14340" max="14340" width="22.6640625" style="1" customWidth="1"/>
    <col min="14341" max="14588" width="8.88671875" style="1"/>
    <col min="14589" max="14589" width="10.88671875" style="1" customWidth="1"/>
    <col min="14590" max="14590" width="11.6640625" style="1" customWidth="1"/>
    <col min="14591" max="14591" width="13.88671875" style="1" customWidth="1"/>
    <col min="14592" max="14592" width="12.6640625" style="1" customWidth="1"/>
    <col min="14593" max="14593" width="11.6640625" style="1" customWidth="1"/>
    <col min="14594" max="14594" width="13.44140625" style="1" customWidth="1"/>
    <col min="14595" max="14595" width="18.6640625" style="1" customWidth="1"/>
    <col min="14596" max="14596" width="22.6640625" style="1" customWidth="1"/>
    <col min="14597" max="14844" width="8.88671875" style="1"/>
    <col min="14845" max="14845" width="10.88671875" style="1" customWidth="1"/>
    <col min="14846" max="14846" width="11.6640625" style="1" customWidth="1"/>
    <col min="14847" max="14847" width="13.88671875" style="1" customWidth="1"/>
    <col min="14848" max="14848" width="12.6640625" style="1" customWidth="1"/>
    <col min="14849" max="14849" width="11.6640625" style="1" customWidth="1"/>
    <col min="14850" max="14850" width="13.44140625" style="1" customWidth="1"/>
    <col min="14851" max="14851" width="18.6640625" style="1" customWidth="1"/>
    <col min="14852" max="14852" width="22.6640625" style="1" customWidth="1"/>
    <col min="14853" max="15100" width="8.88671875" style="1"/>
    <col min="15101" max="15101" width="10.88671875" style="1" customWidth="1"/>
    <col min="15102" max="15102" width="11.6640625" style="1" customWidth="1"/>
    <col min="15103" max="15103" width="13.88671875" style="1" customWidth="1"/>
    <col min="15104" max="15104" width="12.6640625" style="1" customWidth="1"/>
    <col min="15105" max="15105" width="11.6640625" style="1" customWidth="1"/>
    <col min="15106" max="15106" width="13.44140625" style="1" customWidth="1"/>
    <col min="15107" max="15107" width="18.6640625" style="1" customWidth="1"/>
    <col min="15108" max="15108" width="22.6640625" style="1" customWidth="1"/>
    <col min="15109" max="15356" width="8.88671875" style="1"/>
    <col min="15357" max="15357" width="10.88671875" style="1" customWidth="1"/>
    <col min="15358" max="15358" width="11.6640625" style="1" customWidth="1"/>
    <col min="15359" max="15359" width="13.88671875" style="1" customWidth="1"/>
    <col min="15360" max="15360" width="12.6640625" style="1" customWidth="1"/>
    <col min="15361" max="15361" width="11.6640625" style="1" customWidth="1"/>
    <col min="15362" max="15362" width="13.44140625" style="1" customWidth="1"/>
    <col min="15363" max="15363" width="18.6640625" style="1" customWidth="1"/>
    <col min="15364" max="15364" width="22.6640625" style="1" customWidth="1"/>
    <col min="15365" max="15612" width="8.88671875" style="1"/>
    <col min="15613" max="15613" width="10.88671875" style="1" customWidth="1"/>
    <col min="15614" max="15614" width="11.6640625" style="1" customWidth="1"/>
    <col min="15615" max="15615" width="13.88671875" style="1" customWidth="1"/>
    <col min="15616" max="15616" width="12.6640625" style="1" customWidth="1"/>
    <col min="15617" max="15617" width="11.6640625" style="1" customWidth="1"/>
    <col min="15618" max="15618" width="13.44140625" style="1" customWidth="1"/>
    <col min="15619" max="15619" width="18.6640625" style="1" customWidth="1"/>
    <col min="15620" max="15620" width="22.6640625" style="1" customWidth="1"/>
    <col min="15621" max="15868" width="8.88671875" style="1"/>
    <col min="15869" max="15869" width="10.88671875" style="1" customWidth="1"/>
    <col min="15870" max="15870" width="11.6640625" style="1" customWidth="1"/>
    <col min="15871" max="15871" width="13.88671875" style="1" customWidth="1"/>
    <col min="15872" max="15872" width="12.6640625" style="1" customWidth="1"/>
    <col min="15873" max="15873" width="11.6640625" style="1" customWidth="1"/>
    <col min="15874" max="15874" width="13.44140625" style="1" customWidth="1"/>
    <col min="15875" max="15875" width="18.6640625" style="1" customWidth="1"/>
    <col min="15876" max="15876" width="22.6640625" style="1" customWidth="1"/>
    <col min="15877" max="16124" width="8.88671875" style="1"/>
    <col min="16125" max="16125" width="10.88671875" style="1" customWidth="1"/>
    <col min="16126" max="16126" width="11.6640625" style="1" customWidth="1"/>
    <col min="16127" max="16127" width="13.88671875" style="1" customWidth="1"/>
    <col min="16128" max="16128" width="12.6640625" style="1" customWidth="1"/>
    <col min="16129" max="16129" width="11.6640625" style="1" customWidth="1"/>
    <col min="16130" max="16130" width="13.44140625" style="1" customWidth="1"/>
    <col min="16131" max="16131" width="18.6640625" style="1" customWidth="1"/>
    <col min="16132" max="16132" width="22.6640625" style="1" customWidth="1"/>
    <col min="16133" max="16384" width="8.88671875" style="1"/>
  </cols>
  <sheetData>
    <row r="1" spans="1:17" x14ac:dyDescent="0.25">
      <c r="G1" s="1"/>
      <c r="H1" s="1"/>
      <c r="I1" s="2" t="s">
        <v>0</v>
      </c>
      <c r="J1" s="3"/>
      <c r="K1" s="4"/>
    </row>
    <row r="2" spans="1:17" x14ac:dyDescent="0.25">
      <c r="G2" s="1"/>
      <c r="H2" s="1"/>
      <c r="I2" s="2" t="s">
        <v>1</v>
      </c>
      <c r="J2" s="3"/>
      <c r="K2" s="4"/>
    </row>
    <row r="3" spans="1:17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</row>
    <row r="4" spans="1:17" ht="13.8" thickBo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3"/>
      <c r="K4" s="3"/>
    </row>
    <row r="5" spans="1:17" ht="58.2" thickBot="1" x14ac:dyDescent="0.3">
      <c r="A5" s="6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0" t="s">
        <v>12</v>
      </c>
      <c r="K5" s="11" t="s">
        <v>13</v>
      </c>
      <c r="L5" s="12" t="s">
        <v>14</v>
      </c>
      <c r="M5" s="1" t="s">
        <v>15</v>
      </c>
      <c r="N5" s="12" t="s">
        <v>14</v>
      </c>
      <c r="O5" s="1" t="s">
        <v>15</v>
      </c>
      <c r="P5" s="12" t="s">
        <v>14</v>
      </c>
      <c r="Q5" s="1" t="s">
        <v>15</v>
      </c>
    </row>
    <row r="6" spans="1:17" x14ac:dyDescent="0.25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7</v>
      </c>
      <c r="K6" s="18">
        <v>8</v>
      </c>
      <c r="L6" s="12"/>
    </row>
    <row r="7" spans="1:17" ht="13.8" thickBot="1" x14ac:dyDescent="0.3">
      <c r="A7" s="19" t="s">
        <v>16</v>
      </c>
      <c r="B7" s="20"/>
      <c r="C7" s="20"/>
      <c r="D7" s="20"/>
      <c r="E7" s="20"/>
      <c r="F7" s="20"/>
      <c r="G7" s="20"/>
      <c r="H7" s="20"/>
      <c r="I7" s="21"/>
      <c r="J7" s="22"/>
      <c r="K7" s="23"/>
      <c r="L7" s="12"/>
    </row>
    <row r="8" spans="1:17" s="32" customFormat="1" ht="13.8" thickBot="1" x14ac:dyDescent="0.3">
      <c r="A8" s="24" t="s">
        <v>17</v>
      </c>
      <c r="B8" s="25"/>
      <c r="C8" s="26">
        <f>-256.470000000001+0.14</f>
        <v>-256.33000000000101</v>
      </c>
      <c r="D8" s="26">
        <v>64117.850000000086</v>
      </c>
      <c r="E8" s="26">
        <f>E10+E11</f>
        <v>275354.86</v>
      </c>
      <c r="F8" s="26">
        <v>275354.86</v>
      </c>
      <c r="G8" s="26">
        <f>G10+G11</f>
        <v>263670.79000000004</v>
      </c>
      <c r="H8" s="27">
        <f>C8+E8-F8</f>
        <v>-256.3300000000163</v>
      </c>
      <c r="I8" s="28">
        <f>I10+I11</f>
        <v>75802.06</v>
      </c>
      <c r="J8" s="29">
        <v>436461</v>
      </c>
      <c r="K8" s="30">
        <f>F8-J8</f>
        <v>-161106.14000000001</v>
      </c>
      <c r="L8" s="31"/>
      <c r="M8" s="31"/>
      <c r="N8" s="31"/>
    </row>
    <row r="9" spans="1:17" s="32" customFormat="1" x14ac:dyDescent="0.25">
      <c r="A9" s="33" t="s">
        <v>18</v>
      </c>
      <c r="B9" s="34"/>
      <c r="C9" s="35"/>
      <c r="D9" s="36"/>
      <c r="E9" s="37"/>
      <c r="F9" s="37"/>
      <c r="G9" s="37"/>
      <c r="H9" s="37"/>
      <c r="I9" s="38"/>
      <c r="J9" s="39"/>
      <c r="K9" s="40"/>
      <c r="L9" s="31"/>
      <c r="M9" s="31"/>
      <c r="N9" s="31"/>
    </row>
    <row r="10" spans="1:17" s="50" customFormat="1" x14ac:dyDescent="0.25">
      <c r="A10" s="41" t="s">
        <v>19</v>
      </c>
      <c r="B10" s="42"/>
      <c r="C10" s="43"/>
      <c r="D10" s="44">
        <v>61498.28</v>
      </c>
      <c r="E10" s="45">
        <v>222711.34</v>
      </c>
      <c r="F10" s="45"/>
      <c r="G10" s="45">
        <v>212433.89</v>
      </c>
      <c r="H10" s="45"/>
      <c r="I10" s="46">
        <f>D10+E10-G10</f>
        <v>71775.729999999981</v>
      </c>
      <c r="J10" s="47"/>
      <c r="K10" s="48"/>
      <c r="L10" s="49"/>
      <c r="M10" s="49"/>
      <c r="N10" s="49"/>
    </row>
    <row r="11" spans="1:17" s="50" customFormat="1" ht="13.8" thickBot="1" x14ac:dyDescent="0.3">
      <c r="A11" s="51" t="s">
        <v>20</v>
      </c>
      <c r="B11" s="52"/>
      <c r="C11" s="53"/>
      <c r="D11" s="54">
        <v>2619.7100000000137</v>
      </c>
      <c r="E11" s="55">
        <f>SUM(E12:E13)</f>
        <v>52643.520000000004</v>
      </c>
      <c r="F11" s="55"/>
      <c r="G11" s="55">
        <f>SUM(G12:G13)</f>
        <v>51236.9</v>
      </c>
      <c r="H11" s="55"/>
      <c r="I11" s="56">
        <f t="shared" ref="I11:I13" si="0">D11+E11-G11</f>
        <v>4026.3300000000163</v>
      </c>
      <c r="J11" s="47"/>
      <c r="K11" s="48"/>
      <c r="L11" s="49">
        <v>9461.98</v>
      </c>
      <c r="M11" s="49">
        <f>L11</f>
        <v>9461.98</v>
      </c>
      <c r="N11" s="49">
        <v>6273.77</v>
      </c>
      <c r="O11" s="50">
        <v>12896.16</v>
      </c>
      <c r="P11" s="50">
        <v>16550.099999999999</v>
      </c>
    </row>
    <row r="12" spans="1:17" s="50" customFormat="1" x14ac:dyDescent="0.25">
      <c r="A12" s="57" t="s">
        <v>21</v>
      </c>
      <c r="B12" s="58"/>
      <c r="C12" s="59"/>
      <c r="D12" s="60">
        <v>-458.3700000000008</v>
      </c>
      <c r="E12" s="61">
        <v>13550.84</v>
      </c>
      <c r="F12" s="61"/>
      <c r="G12" s="61">
        <v>12452.18</v>
      </c>
      <c r="H12" s="61"/>
      <c r="I12" s="62">
        <f t="shared" si="0"/>
        <v>640.28999999999905</v>
      </c>
      <c r="J12" s="47"/>
      <c r="K12" s="48"/>
      <c r="L12" s="49"/>
      <c r="M12" s="49"/>
      <c r="N12" s="49"/>
    </row>
    <row r="13" spans="1:17" s="50" customFormat="1" ht="13.8" thickBot="1" x14ac:dyDescent="0.3">
      <c r="A13" s="63" t="s">
        <v>22</v>
      </c>
      <c r="B13" s="64"/>
      <c r="C13" s="65"/>
      <c r="D13" s="66">
        <v>3078.0800000000017</v>
      </c>
      <c r="E13" s="67">
        <v>39092.68</v>
      </c>
      <c r="F13" s="67"/>
      <c r="G13" s="67">
        <v>38784.720000000001</v>
      </c>
      <c r="H13" s="67"/>
      <c r="I13" s="68">
        <f t="shared" si="0"/>
        <v>3386.0400000000009</v>
      </c>
      <c r="J13" s="47"/>
      <c r="K13" s="48"/>
      <c r="L13" s="49"/>
      <c r="M13" s="49"/>
      <c r="N13" s="49"/>
    </row>
    <row r="14" spans="1:17" s="32" customFormat="1" ht="13.8" thickBot="1" x14ac:dyDescent="0.3">
      <c r="A14" s="69"/>
      <c r="B14" s="70"/>
      <c r="C14" s="71"/>
      <c r="D14" s="72"/>
      <c r="E14" s="55"/>
      <c r="F14" s="73"/>
      <c r="G14" s="73"/>
      <c r="H14" s="73"/>
      <c r="I14" s="74"/>
      <c r="J14" s="39"/>
      <c r="K14" s="40"/>
      <c r="L14" s="31"/>
      <c r="M14" s="31"/>
      <c r="N14" s="31"/>
    </row>
    <row r="15" spans="1:17" s="32" customFormat="1" ht="13.8" thickBot="1" x14ac:dyDescent="0.3">
      <c r="A15" s="75" t="s">
        <v>23</v>
      </c>
      <c r="B15" s="76"/>
      <c r="C15" s="26">
        <f>-50819.44-0.23</f>
        <v>-50819.670000000006</v>
      </c>
      <c r="D15" s="26">
        <v>51630.970000000045</v>
      </c>
      <c r="E15" s="26">
        <f>E17+E18</f>
        <v>185287.21</v>
      </c>
      <c r="F15" s="26">
        <v>36249</v>
      </c>
      <c r="G15" s="26">
        <f>G17+G18</f>
        <v>203375.02</v>
      </c>
      <c r="H15" s="77">
        <f>C15+E15-F15</f>
        <v>98218.539999999979</v>
      </c>
      <c r="I15" s="26">
        <f>I17+I18</f>
        <v>33542.939999999981</v>
      </c>
      <c r="J15" s="29">
        <v>128742.26</v>
      </c>
      <c r="K15" s="30">
        <f>F15-J15</f>
        <v>-92493.26</v>
      </c>
    </row>
    <row r="16" spans="1:17" s="32" customFormat="1" x14ac:dyDescent="0.25">
      <c r="A16" s="78"/>
      <c r="B16" s="79"/>
      <c r="C16" s="80"/>
      <c r="D16" s="80"/>
      <c r="E16" s="37"/>
      <c r="F16" s="37"/>
      <c r="G16" s="37"/>
      <c r="H16" s="37"/>
      <c r="I16" s="81"/>
      <c r="J16" s="82"/>
      <c r="K16" s="48"/>
    </row>
    <row r="17" spans="1:16" s="50" customFormat="1" x14ac:dyDescent="0.25">
      <c r="A17" s="41" t="s">
        <v>24</v>
      </c>
      <c r="B17" s="83"/>
      <c r="C17" s="84"/>
      <c r="D17" s="84">
        <v>50880.08</v>
      </c>
      <c r="E17" s="85">
        <v>149863.21</v>
      </c>
      <c r="F17" s="45"/>
      <c r="G17" s="45">
        <v>164826.62</v>
      </c>
      <c r="H17" s="85"/>
      <c r="I17" s="46">
        <f>D17+E17-G17</f>
        <v>35916.669999999984</v>
      </c>
      <c r="J17" s="86"/>
      <c r="K17" s="48"/>
      <c r="L17" s="49"/>
    </row>
    <row r="18" spans="1:16" s="50" customFormat="1" ht="13.8" thickBot="1" x14ac:dyDescent="0.3">
      <c r="A18" s="51" t="s">
        <v>20</v>
      </c>
      <c r="B18" s="87"/>
      <c r="C18" s="88"/>
      <c r="D18" s="88">
        <v>750.66999999999643</v>
      </c>
      <c r="E18" s="55">
        <f>SUM(E19:E20)</f>
        <v>35424</v>
      </c>
      <c r="F18" s="55"/>
      <c r="G18" s="55">
        <f>SUM(G19:G20)</f>
        <v>38548.400000000001</v>
      </c>
      <c r="H18" s="55"/>
      <c r="I18" s="56">
        <f t="shared" ref="I18:I20" si="1">D18+E18-G18</f>
        <v>-2373.7300000000032</v>
      </c>
      <c r="J18" s="47"/>
      <c r="K18" s="48"/>
      <c r="L18" s="49">
        <v>4511.92</v>
      </c>
      <c r="M18" s="50">
        <f>L18</f>
        <v>4511.92</v>
      </c>
      <c r="N18" s="50">
        <v>1729.12</v>
      </c>
      <c r="O18" s="50">
        <v>3358.8</v>
      </c>
      <c r="P18" s="50">
        <v>10217.48</v>
      </c>
    </row>
    <row r="19" spans="1:16" s="50" customFormat="1" x14ac:dyDescent="0.25">
      <c r="A19" s="57" t="s">
        <v>21</v>
      </c>
      <c r="B19" s="58"/>
      <c r="C19" s="89"/>
      <c r="D19" s="89">
        <v>1185.9500000000007</v>
      </c>
      <c r="E19" s="61">
        <v>9118.42</v>
      </c>
      <c r="F19" s="61"/>
      <c r="G19" s="61">
        <v>8848.76</v>
      </c>
      <c r="H19" s="61"/>
      <c r="I19" s="62">
        <f t="shared" si="1"/>
        <v>1455.6100000000006</v>
      </c>
      <c r="J19" s="47"/>
      <c r="K19" s="48"/>
      <c r="L19" s="49"/>
    </row>
    <row r="20" spans="1:16" s="50" customFormat="1" ht="13.8" thickBot="1" x14ac:dyDescent="0.3">
      <c r="A20" s="63" t="s">
        <v>22</v>
      </c>
      <c r="B20" s="64"/>
      <c r="C20" s="90"/>
      <c r="D20" s="90">
        <v>4171.9999999999964</v>
      </c>
      <c r="E20" s="91">
        <v>26305.58</v>
      </c>
      <c r="F20" s="91"/>
      <c r="G20" s="91">
        <v>29699.64</v>
      </c>
      <c r="H20" s="91"/>
      <c r="I20" s="68">
        <f t="shared" si="1"/>
        <v>777.93999999999869</v>
      </c>
      <c r="J20" s="47"/>
      <c r="K20" s="48"/>
      <c r="L20" s="49"/>
      <c r="M20" s="49"/>
      <c r="N20" s="49"/>
    </row>
    <row r="21" spans="1:16" s="32" customFormat="1" x14ac:dyDescent="0.25">
      <c r="A21" s="33"/>
      <c r="B21" s="92"/>
      <c r="C21" s="80"/>
      <c r="D21" s="37"/>
      <c r="E21" s="37"/>
      <c r="F21" s="37"/>
      <c r="G21" s="37"/>
      <c r="H21" s="37"/>
      <c r="I21" s="38"/>
      <c r="J21" s="39"/>
      <c r="K21" s="93"/>
      <c r="L21" s="31"/>
    </row>
    <row r="22" spans="1:16" s="50" customFormat="1" ht="13.8" thickBot="1" x14ac:dyDescent="0.3">
      <c r="A22" s="94"/>
      <c r="B22" s="95"/>
      <c r="C22" s="54"/>
      <c r="D22" s="54"/>
      <c r="E22" s="55"/>
      <c r="F22" s="55"/>
      <c r="G22" s="55"/>
      <c r="H22" s="96"/>
      <c r="I22" s="97"/>
      <c r="J22" s="98"/>
      <c r="K22" s="99"/>
      <c r="L22" s="49"/>
      <c r="M22" s="49"/>
      <c r="N22" s="49"/>
    </row>
    <row r="23" spans="1:16" s="32" customFormat="1" ht="13.8" thickBot="1" x14ac:dyDescent="0.3">
      <c r="A23" s="24" t="s">
        <v>25</v>
      </c>
      <c r="B23" s="25"/>
      <c r="C23" s="100">
        <v>420262.95999999996</v>
      </c>
      <c r="D23" s="100">
        <v>40546.369999999995</v>
      </c>
      <c r="E23" s="100">
        <f>E25+E26+E27+E28+E31</f>
        <v>202022.87</v>
      </c>
      <c r="F23" s="100"/>
      <c r="G23" s="100">
        <f>G25+G26+G27+G28+G31</f>
        <v>193980.03999999998</v>
      </c>
      <c r="H23" s="27">
        <f>C23+E23-F23</f>
        <v>622285.82999999996</v>
      </c>
      <c r="I23" s="28">
        <f>I25+I26+I27+I28+I31</f>
        <v>48589.2</v>
      </c>
      <c r="J23" s="29">
        <v>16310.82</v>
      </c>
      <c r="K23" s="30">
        <f>F23-J23</f>
        <v>-16310.82</v>
      </c>
      <c r="L23" s="31"/>
      <c r="M23" s="31"/>
      <c r="N23" s="31"/>
    </row>
    <row r="24" spans="1:16" s="50" customFormat="1" x14ac:dyDescent="0.25">
      <c r="A24" s="101"/>
      <c r="B24" s="102"/>
      <c r="C24" s="103"/>
      <c r="D24" s="104"/>
      <c r="E24" s="105"/>
      <c r="F24" s="105"/>
      <c r="G24" s="105"/>
      <c r="H24" s="105"/>
      <c r="I24" s="106"/>
      <c r="J24" s="47"/>
      <c r="K24" s="48"/>
      <c r="L24" s="49"/>
      <c r="M24" s="49"/>
      <c r="N24" s="49"/>
    </row>
    <row r="25" spans="1:16" s="50" customFormat="1" x14ac:dyDescent="0.25">
      <c r="A25" s="101" t="s">
        <v>26</v>
      </c>
      <c r="B25" s="102"/>
      <c r="C25" s="43">
        <v>29289.350000000002</v>
      </c>
      <c r="D25" s="104"/>
      <c r="E25" s="105">
        <f>14928.06-0.07</f>
        <v>14927.99</v>
      </c>
      <c r="F25" s="105"/>
      <c r="G25" s="105">
        <f>14928.06-0.07</f>
        <v>14927.99</v>
      </c>
      <c r="H25" s="105">
        <f>C25+E25-F25</f>
        <v>44217.340000000004</v>
      </c>
      <c r="I25" s="106"/>
      <c r="J25" s="47"/>
      <c r="K25" s="48"/>
      <c r="L25" s="49"/>
      <c r="M25" s="49"/>
      <c r="N25" s="49"/>
    </row>
    <row r="26" spans="1:16" s="50" customFormat="1" x14ac:dyDescent="0.25">
      <c r="A26" s="41" t="s">
        <v>19</v>
      </c>
      <c r="B26" s="42"/>
      <c r="C26" s="43"/>
      <c r="D26" s="107">
        <v>39236.369999999995</v>
      </c>
      <c r="E26" s="108">
        <v>143790.48000000001</v>
      </c>
      <c r="F26" s="108"/>
      <c r="G26" s="108">
        <v>136723.45000000001</v>
      </c>
      <c r="H26" s="108"/>
      <c r="I26" s="109">
        <f>D26+E26-G26</f>
        <v>46303.399999999994</v>
      </c>
      <c r="J26" s="47"/>
      <c r="K26" s="48"/>
      <c r="L26" s="49"/>
      <c r="M26" s="49"/>
      <c r="N26" s="49"/>
    </row>
    <row r="27" spans="1:16" s="50" customFormat="1" x14ac:dyDescent="0.25">
      <c r="A27" s="41" t="s">
        <v>27</v>
      </c>
      <c r="B27" s="110"/>
      <c r="C27" s="85"/>
      <c r="D27" s="111">
        <v>0</v>
      </c>
      <c r="E27" s="111"/>
      <c r="F27" s="111"/>
      <c r="G27" s="111"/>
      <c r="H27" s="111"/>
      <c r="I27" s="109">
        <f t="shared" ref="I27:I29" si="2">D27+E27-G27</f>
        <v>0</v>
      </c>
      <c r="J27" s="47"/>
      <c r="K27" s="48"/>
      <c r="L27" s="49"/>
      <c r="M27" s="49"/>
      <c r="N27" s="49"/>
    </row>
    <row r="28" spans="1:16" s="50" customFormat="1" ht="13.8" thickBot="1" x14ac:dyDescent="0.3">
      <c r="A28" s="51" t="s">
        <v>20</v>
      </c>
      <c r="B28" s="52"/>
      <c r="C28" s="53"/>
      <c r="D28" s="112">
        <v>1310</v>
      </c>
      <c r="E28" s="113">
        <f>SUM(E29:E30)</f>
        <v>35769.600000000006</v>
      </c>
      <c r="F28" s="113"/>
      <c r="G28" s="113">
        <f>SUM(G29:G30)</f>
        <v>34793.800000000003</v>
      </c>
      <c r="H28" s="113"/>
      <c r="I28" s="114">
        <f t="shared" si="2"/>
        <v>2285.8000000000029</v>
      </c>
      <c r="J28" s="47"/>
      <c r="K28" s="48"/>
      <c r="L28" s="49">
        <v>4587</v>
      </c>
      <c r="M28" s="49">
        <v>4128.3</v>
      </c>
      <c r="N28" s="49"/>
      <c r="P28" s="50">
        <v>9263.1</v>
      </c>
    </row>
    <row r="29" spans="1:16" s="50" customFormat="1" x14ac:dyDescent="0.25">
      <c r="A29" s="115" t="s">
        <v>21</v>
      </c>
      <c r="B29" s="116"/>
      <c r="C29" s="59"/>
      <c r="D29" s="60">
        <v>-695</v>
      </c>
      <c r="E29" s="61">
        <v>9207.36</v>
      </c>
      <c r="F29" s="61"/>
      <c r="G29" s="61">
        <v>8440.08</v>
      </c>
      <c r="H29" s="61"/>
      <c r="I29" s="62">
        <f t="shared" si="2"/>
        <v>72.280000000000655</v>
      </c>
      <c r="J29" s="98"/>
      <c r="K29" s="99"/>
      <c r="L29" s="49"/>
      <c r="M29" s="49"/>
      <c r="N29" s="49"/>
    </row>
    <row r="30" spans="1:16" s="50" customFormat="1" ht="13.8" thickBot="1" x14ac:dyDescent="0.3">
      <c r="A30" s="117" t="s">
        <v>22</v>
      </c>
      <c r="B30" s="118"/>
      <c r="C30" s="65"/>
      <c r="D30" s="66">
        <v>2004.9999999999964</v>
      </c>
      <c r="E30" s="67">
        <v>26562.240000000002</v>
      </c>
      <c r="F30" s="67"/>
      <c r="G30" s="67">
        <v>26353.72</v>
      </c>
      <c r="H30" s="67"/>
      <c r="I30" s="68">
        <f>D30+E30-G30</f>
        <v>2213.5199999999968</v>
      </c>
      <c r="J30" s="98"/>
      <c r="K30" s="99"/>
      <c r="L30" s="49"/>
      <c r="M30" s="49"/>
      <c r="N30" s="49"/>
    </row>
    <row r="31" spans="1:16" s="50" customFormat="1" x14ac:dyDescent="0.25">
      <c r="A31" s="101" t="s">
        <v>28</v>
      </c>
      <c r="B31" s="119"/>
      <c r="C31" s="43"/>
      <c r="D31" s="107">
        <v>0</v>
      </c>
      <c r="E31" s="108">
        <v>7534.8</v>
      </c>
      <c r="F31" s="108"/>
      <c r="G31" s="108">
        <v>7534.8</v>
      </c>
      <c r="H31" s="108"/>
      <c r="I31" s="108">
        <f>D31+E31-G31</f>
        <v>0</v>
      </c>
      <c r="J31" s="98"/>
      <c r="K31" s="99"/>
      <c r="L31" s="49"/>
      <c r="M31" s="49"/>
      <c r="N31" s="49"/>
    </row>
    <row r="32" spans="1:16" s="50" customFormat="1" ht="13.8" thickBot="1" x14ac:dyDescent="0.3">
      <c r="A32" s="94"/>
      <c r="B32" s="120"/>
      <c r="C32" s="121"/>
      <c r="D32" s="54"/>
      <c r="E32" s="122"/>
      <c r="F32" s="55"/>
      <c r="G32" s="122"/>
      <c r="H32" s="55"/>
      <c r="I32" s="97"/>
      <c r="J32" s="98"/>
      <c r="K32" s="99"/>
      <c r="L32" s="49"/>
      <c r="M32" s="49"/>
      <c r="N32" s="49"/>
    </row>
    <row r="33" spans="1:16" s="32" customFormat="1" ht="13.8" thickBot="1" x14ac:dyDescent="0.3">
      <c r="A33" s="24" t="s">
        <v>29</v>
      </c>
      <c r="B33" s="25"/>
      <c r="C33" s="100">
        <v>686.6499999999985</v>
      </c>
      <c r="D33" s="100">
        <v>478.15100000000075</v>
      </c>
      <c r="E33" s="100">
        <f>E35+E36</f>
        <v>991.32</v>
      </c>
      <c r="F33" s="100">
        <v>962.4</v>
      </c>
      <c r="G33" s="100">
        <f>G35+G36</f>
        <v>985.98</v>
      </c>
      <c r="H33" s="27">
        <f>C33+E33-F33</f>
        <v>715.56999999999846</v>
      </c>
      <c r="I33" s="28">
        <f>I35+I36</f>
        <v>483.49100000000084</v>
      </c>
      <c r="J33" s="29">
        <v>16310.82</v>
      </c>
      <c r="K33" s="30">
        <f>F33-J33</f>
        <v>-15348.42</v>
      </c>
      <c r="L33" s="31"/>
      <c r="M33" s="31"/>
      <c r="N33" s="31"/>
    </row>
    <row r="34" spans="1:16" s="32" customFormat="1" x14ac:dyDescent="0.25">
      <c r="A34" s="33"/>
      <c r="B34" s="92"/>
      <c r="C34" s="80"/>
      <c r="D34" s="80"/>
      <c r="E34" s="37"/>
      <c r="F34" s="37"/>
      <c r="G34" s="37"/>
      <c r="H34" s="37"/>
      <c r="I34" s="38"/>
      <c r="J34" s="39"/>
      <c r="K34" s="40"/>
      <c r="L34" s="31"/>
      <c r="M34" s="31"/>
      <c r="N34" s="31"/>
    </row>
    <row r="35" spans="1:16" s="50" customFormat="1" x14ac:dyDescent="0.25">
      <c r="A35" s="41" t="s">
        <v>24</v>
      </c>
      <c r="B35" s="83"/>
      <c r="C35" s="123"/>
      <c r="D35" s="123">
        <v>482.47100000000114</v>
      </c>
      <c r="E35" s="45">
        <v>0</v>
      </c>
      <c r="F35" s="45"/>
      <c r="G35" s="45">
        <v>23.58</v>
      </c>
      <c r="H35" s="45"/>
      <c r="I35" s="46">
        <f>D35+E35-G35</f>
        <v>458.89100000000116</v>
      </c>
      <c r="J35" s="47"/>
      <c r="K35" s="48"/>
      <c r="L35" s="49"/>
      <c r="M35" s="49"/>
      <c r="N35" s="49"/>
    </row>
    <row r="36" spans="1:16" s="50" customFormat="1" ht="13.8" thickBot="1" x14ac:dyDescent="0.3">
      <c r="A36" s="51" t="s">
        <v>20</v>
      </c>
      <c r="B36" s="87"/>
      <c r="C36" s="124"/>
      <c r="D36" s="124">
        <v>-4.3200000000003911</v>
      </c>
      <c r="E36" s="55">
        <f>SUM(E37:E38)</f>
        <v>991.32</v>
      </c>
      <c r="F36" s="55"/>
      <c r="G36" s="55">
        <f>SUM(G37:G38)</f>
        <v>962.4</v>
      </c>
      <c r="H36" s="55"/>
      <c r="I36" s="56">
        <f t="shared" ref="I36:I38" si="3">D36+E36-G36</f>
        <v>24.599999999999682</v>
      </c>
      <c r="J36" s="47"/>
      <c r="K36" s="48"/>
      <c r="L36" s="49">
        <v>166.8</v>
      </c>
      <c r="M36" s="49">
        <v>166.8</v>
      </c>
      <c r="N36" s="49">
        <v>607.91999999999996</v>
      </c>
      <c r="O36" s="50">
        <v>240.6</v>
      </c>
      <c r="P36" s="50">
        <v>280.7</v>
      </c>
    </row>
    <row r="37" spans="1:16" s="50" customFormat="1" x14ac:dyDescent="0.25">
      <c r="A37" s="115" t="s">
        <v>21</v>
      </c>
      <c r="B37" s="125"/>
      <c r="C37" s="89"/>
      <c r="D37" s="89">
        <v>-55.600000000000009</v>
      </c>
      <c r="E37" s="61">
        <v>0</v>
      </c>
      <c r="F37" s="61"/>
      <c r="G37" s="61">
        <v>0</v>
      </c>
      <c r="H37" s="61"/>
      <c r="I37" s="62">
        <f t="shared" si="3"/>
        <v>-55.600000000000009</v>
      </c>
      <c r="J37" s="47"/>
      <c r="K37" s="48"/>
      <c r="L37" s="49"/>
      <c r="M37" s="49"/>
      <c r="N37" s="49"/>
    </row>
    <row r="38" spans="1:16" s="50" customFormat="1" ht="13.8" thickBot="1" x14ac:dyDescent="0.3">
      <c r="A38" s="117" t="s">
        <v>22</v>
      </c>
      <c r="B38" s="126"/>
      <c r="C38" s="90"/>
      <c r="D38" s="90">
        <v>51.279999999999973</v>
      </c>
      <c r="E38" s="91">
        <v>991.32</v>
      </c>
      <c r="F38" s="91"/>
      <c r="G38" s="91">
        <v>962.4</v>
      </c>
      <c r="H38" s="91"/>
      <c r="I38" s="68">
        <f t="shared" si="3"/>
        <v>80.199999999999932</v>
      </c>
      <c r="J38" s="47"/>
      <c r="K38" s="48"/>
      <c r="L38" s="49"/>
      <c r="M38" s="49"/>
      <c r="N38" s="49"/>
    </row>
    <row r="39" spans="1:16" s="32" customFormat="1" ht="13.8" thickBot="1" x14ac:dyDescent="0.3">
      <c r="A39" s="69"/>
      <c r="B39" s="127"/>
      <c r="C39" s="128"/>
      <c r="D39" s="73"/>
      <c r="E39" s="55"/>
      <c r="F39" s="73"/>
      <c r="G39" s="73"/>
      <c r="H39" s="73"/>
      <c r="I39" s="74"/>
      <c r="J39" s="39"/>
      <c r="K39" s="40"/>
      <c r="L39" s="31"/>
      <c r="M39" s="31"/>
      <c r="N39" s="31"/>
    </row>
    <row r="40" spans="1:16" s="32" customFormat="1" ht="13.8" thickBot="1" x14ac:dyDescent="0.3">
      <c r="A40" s="75" t="s">
        <v>30</v>
      </c>
      <c r="B40" s="76"/>
      <c r="C40" s="26">
        <v>-223.08999999999992</v>
      </c>
      <c r="D40" s="129">
        <v>347.95000000000175</v>
      </c>
      <c r="E40" s="26">
        <f>E42+E43</f>
        <v>781.02</v>
      </c>
      <c r="F40" s="129">
        <v>750.72</v>
      </c>
      <c r="G40" s="26">
        <f>G42+G43</f>
        <v>768.33</v>
      </c>
      <c r="H40" s="26">
        <f>C40+E40-F40</f>
        <v>-192.78999999999996</v>
      </c>
      <c r="I40" s="26">
        <f>I42+I43</f>
        <v>360.64000000000175</v>
      </c>
      <c r="J40" s="29">
        <v>15464.42</v>
      </c>
      <c r="K40" s="30">
        <f>F40-J40</f>
        <v>-14713.7</v>
      </c>
    </row>
    <row r="41" spans="1:16" s="32" customFormat="1" x14ac:dyDescent="0.25">
      <c r="A41" s="33"/>
      <c r="B41" s="92"/>
      <c r="C41" s="80"/>
      <c r="D41" s="80"/>
      <c r="E41" s="37"/>
      <c r="F41" s="37"/>
      <c r="G41" s="37"/>
      <c r="H41" s="37"/>
      <c r="I41" s="38"/>
      <c r="J41" s="82"/>
      <c r="K41" s="40"/>
    </row>
    <row r="42" spans="1:16" s="50" customFormat="1" x14ac:dyDescent="0.25">
      <c r="A42" s="41" t="s">
        <v>24</v>
      </c>
      <c r="B42" s="83"/>
      <c r="C42" s="84"/>
      <c r="D42" s="84">
        <v>359.42000000000144</v>
      </c>
      <c r="E42" s="85">
        <v>0</v>
      </c>
      <c r="F42" s="45"/>
      <c r="G42" s="45">
        <v>17.579999999999998</v>
      </c>
      <c r="H42" s="85"/>
      <c r="I42" s="46">
        <f>D42+E42-G42</f>
        <v>341.84000000000145</v>
      </c>
      <c r="J42" s="86"/>
      <c r="K42" s="48"/>
      <c r="L42" s="49"/>
    </row>
    <row r="43" spans="1:16" s="50" customFormat="1" ht="13.8" thickBot="1" x14ac:dyDescent="0.3">
      <c r="A43" s="51" t="s">
        <v>20</v>
      </c>
      <c r="B43" s="87"/>
      <c r="C43" s="88"/>
      <c r="D43" s="88">
        <v>-11.469999999999686</v>
      </c>
      <c r="E43" s="55">
        <f>SUM(E44:E45)</f>
        <v>781.02</v>
      </c>
      <c r="F43" s="55"/>
      <c r="G43" s="55">
        <f>SUM(G44:G45)</f>
        <v>750.75</v>
      </c>
      <c r="H43" s="55"/>
      <c r="I43" s="56">
        <f t="shared" ref="I43:I45" si="4">D43+E43-G43</f>
        <v>18.800000000000296</v>
      </c>
      <c r="J43" s="47"/>
      <c r="K43" s="48"/>
      <c r="L43" s="49">
        <v>106.8</v>
      </c>
      <c r="M43" s="50">
        <v>106.8</v>
      </c>
      <c r="N43" s="50">
        <v>57.72</v>
      </c>
      <c r="O43" s="50">
        <v>153.96</v>
      </c>
      <c r="P43" s="50">
        <v>179.62</v>
      </c>
    </row>
    <row r="44" spans="1:16" s="50" customFormat="1" x14ac:dyDescent="0.25">
      <c r="A44" s="115" t="s">
        <v>31</v>
      </c>
      <c r="B44" s="125"/>
      <c r="C44" s="89"/>
      <c r="D44" s="89">
        <v>-43.360000000000014</v>
      </c>
      <c r="E44" s="61">
        <v>0</v>
      </c>
      <c r="F44" s="61"/>
      <c r="G44" s="61">
        <v>0</v>
      </c>
      <c r="H44" s="61"/>
      <c r="I44" s="62">
        <f t="shared" si="4"/>
        <v>-43.360000000000014</v>
      </c>
      <c r="J44" s="47"/>
      <c r="K44" s="48"/>
      <c r="L44" s="49"/>
    </row>
    <row r="45" spans="1:16" s="50" customFormat="1" ht="13.8" thickBot="1" x14ac:dyDescent="0.3">
      <c r="A45" s="117" t="s">
        <v>22</v>
      </c>
      <c r="B45" s="126"/>
      <c r="C45" s="90"/>
      <c r="D45" s="90">
        <v>31.889999999999986</v>
      </c>
      <c r="E45" s="91">
        <v>781.02</v>
      </c>
      <c r="F45" s="91"/>
      <c r="G45" s="91">
        <v>750.75</v>
      </c>
      <c r="H45" s="91"/>
      <c r="I45" s="68">
        <f t="shared" si="4"/>
        <v>62.159999999999968</v>
      </c>
      <c r="J45" s="47"/>
      <c r="K45" s="48"/>
      <c r="L45" s="49"/>
      <c r="M45" s="49"/>
      <c r="N45" s="49"/>
    </row>
    <row r="46" spans="1:16" s="32" customFormat="1" ht="13.8" thickBot="1" x14ac:dyDescent="0.3">
      <c r="A46" s="130"/>
      <c r="B46" s="131"/>
      <c r="C46" s="128"/>
      <c r="D46" s="73"/>
      <c r="E46" s="73"/>
      <c r="F46" s="73"/>
      <c r="G46" s="73"/>
      <c r="H46" s="73"/>
      <c r="I46" s="74"/>
      <c r="J46" s="39"/>
      <c r="K46" s="93"/>
      <c r="L46" s="31"/>
    </row>
    <row r="47" spans="1:16" s="32" customFormat="1" ht="13.8" thickBot="1" x14ac:dyDescent="0.3">
      <c r="A47" s="132" t="s">
        <v>32</v>
      </c>
      <c r="B47" s="133"/>
      <c r="C47" s="134">
        <v>-1983.2700000000004</v>
      </c>
      <c r="D47" s="134">
        <v>6558.2800000000007</v>
      </c>
      <c r="E47" s="134">
        <f>E49+E50</f>
        <v>16965.36</v>
      </c>
      <c r="F47" s="134">
        <v>16503.36</v>
      </c>
      <c r="G47" s="134">
        <f>G49+G50</f>
        <v>16817.43</v>
      </c>
      <c r="H47" s="27">
        <f>C47+E47-F47</f>
        <v>-1521.2700000000004</v>
      </c>
      <c r="I47" s="134">
        <f>I49+I50</f>
        <v>6706.2100000000009</v>
      </c>
      <c r="J47" s="29">
        <v>31205.96</v>
      </c>
      <c r="K47" s="30">
        <f>F47-J47</f>
        <v>-14702.599999999999</v>
      </c>
    </row>
    <row r="48" spans="1:16" s="32" customFormat="1" x14ac:dyDescent="0.25">
      <c r="A48" s="33"/>
      <c r="B48" s="92"/>
      <c r="C48" s="80"/>
      <c r="D48" s="80"/>
      <c r="E48" s="37"/>
      <c r="F48" s="37"/>
      <c r="G48" s="37"/>
      <c r="H48" s="37"/>
      <c r="I48" s="38"/>
      <c r="J48" s="82"/>
      <c r="K48" s="40"/>
    </row>
    <row r="49" spans="1:18" s="50" customFormat="1" x14ac:dyDescent="0.25">
      <c r="A49" s="41" t="s">
        <v>24</v>
      </c>
      <c r="B49" s="83"/>
      <c r="C49" s="84"/>
      <c r="D49" s="84">
        <v>6616</v>
      </c>
      <c r="E49" s="85">
        <v>11452.95</v>
      </c>
      <c r="F49" s="85"/>
      <c r="G49" s="45">
        <v>11892.87</v>
      </c>
      <c r="H49" s="85"/>
      <c r="I49" s="46">
        <f>D49+E49-G49</f>
        <v>6176.08</v>
      </c>
      <c r="J49" s="86"/>
      <c r="K49" s="48"/>
    </row>
    <row r="50" spans="1:18" s="50" customFormat="1" ht="13.8" thickBot="1" x14ac:dyDescent="0.3">
      <c r="A50" s="51" t="s">
        <v>20</v>
      </c>
      <c r="B50" s="87"/>
      <c r="C50" s="88"/>
      <c r="D50" s="88">
        <v>-57.719999999999345</v>
      </c>
      <c r="E50" s="55">
        <f>SUM(E51:E52)</f>
        <v>5512.41</v>
      </c>
      <c r="F50" s="135"/>
      <c r="G50" s="55">
        <f>SUM(G51:G52)</f>
        <v>4924.5599999999995</v>
      </c>
      <c r="H50" s="135"/>
      <c r="I50" s="56">
        <f t="shared" ref="I50:I52" si="5">D50+E50-G50</f>
        <v>530.13000000000102</v>
      </c>
      <c r="J50" s="86"/>
      <c r="K50" s="48"/>
      <c r="L50" s="50">
        <v>707.28</v>
      </c>
      <c r="M50" s="50">
        <v>707.28</v>
      </c>
      <c r="N50" s="50">
        <v>686.49</v>
      </c>
      <c r="O50" s="50">
        <v>1020.12</v>
      </c>
      <c r="P50" s="50">
        <v>1190.1400000000001</v>
      </c>
    </row>
    <row r="51" spans="1:18" s="50" customFormat="1" x14ac:dyDescent="0.25">
      <c r="A51" s="115" t="s">
        <v>21</v>
      </c>
      <c r="B51" s="125"/>
      <c r="C51" s="89"/>
      <c r="D51" s="89">
        <v>38.570000000000164</v>
      </c>
      <c r="E51" s="61">
        <v>695.56</v>
      </c>
      <c r="F51" s="61"/>
      <c r="G51" s="61">
        <v>564.9</v>
      </c>
      <c r="H51" s="61"/>
      <c r="I51" s="62">
        <f t="shared" si="5"/>
        <v>169.23000000000013</v>
      </c>
      <c r="J51" s="47"/>
      <c r="K51" s="48"/>
    </row>
    <row r="52" spans="1:18" s="50" customFormat="1" ht="13.8" thickBot="1" x14ac:dyDescent="0.3">
      <c r="A52" s="117" t="s">
        <v>22</v>
      </c>
      <c r="B52" s="126"/>
      <c r="C52" s="90"/>
      <c r="D52" s="90">
        <v>-96.289999999999054</v>
      </c>
      <c r="E52" s="91">
        <v>4816.8500000000004</v>
      </c>
      <c r="F52" s="91"/>
      <c r="G52" s="91">
        <v>4359.66</v>
      </c>
      <c r="H52" s="91"/>
      <c r="I52" s="68">
        <f t="shared" si="5"/>
        <v>360.90000000000146</v>
      </c>
      <c r="J52" s="47"/>
      <c r="K52" s="48"/>
      <c r="L52" s="49"/>
      <c r="M52" s="49"/>
      <c r="N52" s="49"/>
    </row>
    <row r="53" spans="1:18" s="32" customFormat="1" ht="13.8" thickBot="1" x14ac:dyDescent="0.3">
      <c r="A53" s="130"/>
      <c r="B53" s="131"/>
      <c r="C53" s="128"/>
      <c r="D53" s="73"/>
      <c r="E53" s="73"/>
      <c r="F53" s="73"/>
      <c r="G53" s="73"/>
      <c r="H53" s="73"/>
      <c r="I53" s="74"/>
      <c r="J53" s="82"/>
      <c r="K53" s="40"/>
    </row>
    <row r="54" spans="1:18" s="32" customFormat="1" ht="13.8" thickBot="1" x14ac:dyDescent="0.3">
      <c r="A54" s="75" t="s">
        <v>33</v>
      </c>
      <c r="B54" s="76"/>
      <c r="C54" s="136">
        <v>-1.0000000009313226E-2</v>
      </c>
      <c r="D54" s="136">
        <v>12180.209999999988</v>
      </c>
      <c r="E54" s="136">
        <f>E55+E56</f>
        <v>49824.18</v>
      </c>
      <c r="F54" s="136">
        <v>49824.18</v>
      </c>
      <c r="G54" s="136">
        <f>G55+G56</f>
        <v>47772.759999999995</v>
      </c>
      <c r="H54" s="27">
        <f>C54+E54-F54</f>
        <v>-1.0000000009313226E-2</v>
      </c>
      <c r="I54" s="137">
        <f>I55+I56</f>
        <v>14231.629999999992</v>
      </c>
      <c r="J54" s="29">
        <v>33160</v>
      </c>
      <c r="K54" s="30">
        <f>F54-J54</f>
        <v>16664.18</v>
      </c>
    </row>
    <row r="55" spans="1:18" s="32" customFormat="1" x14ac:dyDescent="0.25">
      <c r="A55" s="101" t="s">
        <v>24</v>
      </c>
      <c r="B55" s="119"/>
      <c r="C55" s="80"/>
      <c r="D55" s="80">
        <v>11591.009999999987</v>
      </c>
      <c r="E55" s="37">
        <v>40298.58</v>
      </c>
      <c r="F55" s="37"/>
      <c r="G55" s="45">
        <v>38506.559999999998</v>
      </c>
      <c r="H55" s="37"/>
      <c r="I55" s="81">
        <f>D55+E55-G55</f>
        <v>13383.029999999992</v>
      </c>
      <c r="J55" s="82"/>
      <c r="K55" s="48"/>
    </row>
    <row r="56" spans="1:18" s="50" customFormat="1" ht="13.8" thickBot="1" x14ac:dyDescent="0.3">
      <c r="A56" s="51" t="s">
        <v>20</v>
      </c>
      <c r="B56" s="87"/>
      <c r="C56" s="88"/>
      <c r="D56" s="88">
        <v>589.20000000000073</v>
      </c>
      <c r="E56" s="55">
        <f>SUM(E57:E58)</f>
        <v>9525.6</v>
      </c>
      <c r="F56" s="135"/>
      <c r="G56" s="55">
        <f>SUM(G57:G58)</f>
        <v>9266.2000000000007</v>
      </c>
      <c r="H56" s="135"/>
      <c r="I56" s="138">
        <f t="shared" ref="I56:I58" si="6">D56+E56-G56</f>
        <v>848.60000000000036</v>
      </c>
      <c r="J56" s="86"/>
      <c r="K56" s="48"/>
      <c r="L56" s="50">
        <v>1946</v>
      </c>
      <c r="M56" s="50">
        <v>1946</v>
      </c>
      <c r="N56" s="50">
        <v>2764.8</v>
      </c>
      <c r="O56" s="50">
        <v>2694.72</v>
      </c>
      <c r="P56" s="50">
        <v>3368.4</v>
      </c>
    </row>
    <row r="57" spans="1:18" s="50" customFormat="1" x14ac:dyDescent="0.25">
      <c r="A57" s="57" t="s">
        <v>21</v>
      </c>
      <c r="B57" s="139"/>
      <c r="C57" s="89"/>
      <c r="D57" s="89">
        <v>27.799999999999727</v>
      </c>
      <c r="E57" s="61">
        <v>2451.96</v>
      </c>
      <c r="F57" s="61"/>
      <c r="G57" s="61">
        <v>2240.6799999999998</v>
      </c>
      <c r="H57" s="61"/>
      <c r="I57" s="62">
        <f t="shared" si="6"/>
        <v>239.07999999999993</v>
      </c>
      <c r="J57" s="47"/>
      <c r="K57" s="48"/>
      <c r="L57" s="49"/>
      <c r="M57" s="49"/>
      <c r="N57" s="49"/>
    </row>
    <row r="58" spans="1:18" s="32" customFormat="1" ht="13.8" thickBot="1" x14ac:dyDescent="0.3">
      <c r="A58" s="140" t="s">
        <v>22</v>
      </c>
      <c r="B58" s="141"/>
      <c r="C58" s="142"/>
      <c r="D58" s="143">
        <v>561.39999999999964</v>
      </c>
      <c r="E58" s="143">
        <v>7073.64</v>
      </c>
      <c r="F58" s="143"/>
      <c r="G58" s="143">
        <v>7025.52</v>
      </c>
      <c r="H58" s="143"/>
      <c r="I58" s="144">
        <f t="shared" si="6"/>
        <v>609.51999999999953</v>
      </c>
      <c r="J58" s="82"/>
      <c r="K58" s="40"/>
    </row>
    <row r="59" spans="1:18" s="32" customFormat="1" x14ac:dyDescent="0.25">
      <c r="A59" s="33"/>
      <c r="B59" s="92"/>
      <c r="C59" s="80"/>
      <c r="D59" s="37"/>
      <c r="E59" s="37"/>
      <c r="F59" s="37"/>
      <c r="G59" s="37"/>
      <c r="H59" s="37"/>
      <c r="I59" s="38"/>
      <c r="J59" s="82"/>
      <c r="K59" s="40"/>
    </row>
    <row r="60" spans="1:18" ht="13.8" thickBot="1" x14ac:dyDescent="0.3">
      <c r="A60" s="145"/>
      <c r="B60" s="146"/>
      <c r="C60" s="147"/>
      <c r="D60" s="148"/>
      <c r="E60" s="149"/>
      <c r="F60" s="149"/>
      <c r="G60" s="148"/>
      <c r="H60" s="148"/>
      <c r="I60" s="150"/>
      <c r="J60" s="151"/>
      <c r="K60" s="152"/>
    </row>
    <row r="61" spans="1:18" ht="13.8" thickBot="1" x14ac:dyDescent="0.3">
      <c r="A61" s="153" t="s">
        <v>34</v>
      </c>
      <c r="B61" s="154"/>
      <c r="C61" s="155">
        <f t="shared" ref="C61:I61" si="7">C54+C47+C40+C33+C23+C15+C8</f>
        <v>367667.23999999993</v>
      </c>
      <c r="D61" s="155">
        <f t="shared" si="7"/>
        <v>175859.78100000013</v>
      </c>
      <c r="E61" s="155">
        <f t="shared" si="7"/>
        <v>731226.82</v>
      </c>
      <c r="F61" s="155">
        <f t="shared" si="7"/>
        <v>379644.52</v>
      </c>
      <c r="G61" s="155">
        <f t="shared" si="7"/>
        <v>727370.35</v>
      </c>
      <c r="H61" s="155">
        <f t="shared" si="7"/>
        <v>719249.5399999998</v>
      </c>
      <c r="I61" s="155">
        <f t="shared" si="7"/>
        <v>179716.17099999997</v>
      </c>
      <c r="J61" s="156" t="e">
        <f>J40+J47+J33+#REF!+J54+J8+J15+#REF!</f>
        <v>#REF!</v>
      </c>
      <c r="K61" s="156" t="e">
        <f>K40+K47+K33+#REF!+K54+K8+K15+#REF!</f>
        <v>#REF!</v>
      </c>
      <c r="L61" s="32">
        <f t="shared" ref="L61:Q61" si="8">L56+L50+L43+L36+L28+L18+L11</f>
        <v>21487.78</v>
      </c>
      <c r="M61" s="32">
        <f t="shared" si="8"/>
        <v>21029.08</v>
      </c>
      <c r="N61" s="32">
        <f t="shared" si="8"/>
        <v>12119.82</v>
      </c>
      <c r="O61" s="32">
        <f t="shared" si="8"/>
        <v>20364.36</v>
      </c>
      <c r="P61" s="32">
        <f t="shared" si="8"/>
        <v>41049.539999999994</v>
      </c>
      <c r="Q61" s="32">
        <f t="shared" si="8"/>
        <v>0</v>
      </c>
      <c r="R61" s="32">
        <f>L61+N61+P61</f>
        <v>74657.139999999985</v>
      </c>
    </row>
    <row r="62" spans="1:18" s="50" customFormat="1" x14ac:dyDescent="0.25">
      <c r="A62" s="41" t="s">
        <v>24</v>
      </c>
      <c r="B62" s="83"/>
      <c r="C62" s="157"/>
      <c r="D62" s="158">
        <f>D55+D49+D42+D35+D26+D17+D10</f>
        <v>170663.63099999999</v>
      </c>
      <c r="E62" s="158">
        <f t="shared" ref="E62:G62" si="9">E55+E49+E42+E35+E26+E17+E10</f>
        <v>568116.55999999994</v>
      </c>
      <c r="F62" s="158"/>
      <c r="G62" s="158">
        <f t="shared" si="9"/>
        <v>564424.55000000005</v>
      </c>
      <c r="H62" s="158"/>
      <c r="I62" s="157">
        <f>I55+I49+I42+I35+I26+I17+I10</f>
        <v>174355.64099999995</v>
      </c>
      <c r="J62" s="159"/>
      <c r="K62" s="159"/>
      <c r="L62" s="49"/>
      <c r="M62" s="49"/>
      <c r="N62" s="49"/>
    </row>
    <row r="63" spans="1:18" s="50" customFormat="1" x14ac:dyDescent="0.25">
      <c r="A63" s="41" t="s">
        <v>20</v>
      </c>
      <c r="B63" s="83"/>
      <c r="C63" s="85"/>
      <c r="D63" s="85">
        <f>D56+D50+D43+D36+D28+D18+D11</f>
        <v>5196.0700000000115</v>
      </c>
      <c r="E63" s="85">
        <f t="shared" ref="E63:G63" si="10">E56+E50+E43+E36+E28+E18+E11</f>
        <v>140647.47000000003</v>
      </c>
      <c r="F63" s="85"/>
      <c r="G63" s="85">
        <f t="shared" si="10"/>
        <v>140483.01</v>
      </c>
      <c r="H63" s="85"/>
      <c r="I63" s="85">
        <f>I56+I50+I43+I36+I18+I11+I28</f>
        <v>5360.530000000017</v>
      </c>
      <c r="J63" s="86"/>
      <c r="K63" s="86"/>
      <c r="L63" s="49"/>
      <c r="M63" s="49"/>
      <c r="N63" s="49"/>
    </row>
    <row r="64" spans="1:18" s="50" customFormat="1" x14ac:dyDescent="0.25">
      <c r="A64" s="41"/>
      <c r="B64" s="160"/>
      <c r="C64" s="45"/>
      <c r="D64" s="45"/>
      <c r="E64" s="45"/>
      <c r="F64" s="45" t="s">
        <v>35</v>
      </c>
      <c r="G64" s="45"/>
      <c r="H64" s="45"/>
      <c r="I64" s="45"/>
      <c r="J64" s="47"/>
      <c r="K64" s="47"/>
      <c r="L64" s="49"/>
      <c r="M64" s="49"/>
      <c r="N64" s="49"/>
    </row>
    <row r="65" spans="1:11" s="168" customFormat="1" ht="13.8" thickBot="1" x14ac:dyDescent="0.3">
      <c r="A65" s="161"/>
      <c r="B65" s="162"/>
      <c r="C65" s="163"/>
      <c r="D65" s="164"/>
      <c r="E65" s="165"/>
      <c r="F65" s="165"/>
      <c r="G65" s="165"/>
      <c r="H65" s="163"/>
      <c r="I65" s="164"/>
      <c r="J65" s="166"/>
      <c r="K65" s="167"/>
    </row>
    <row r="66" spans="1:11" s="168" customFormat="1" ht="15" thickBot="1" x14ac:dyDescent="0.35">
      <c r="A66" s="169" t="s">
        <v>36</v>
      </c>
      <c r="B66" s="170"/>
      <c r="C66" s="170"/>
      <c r="D66" s="170"/>
      <c r="E66" s="170"/>
      <c r="F66" s="170"/>
      <c r="G66" s="170"/>
      <c r="H66" s="170"/>
      <c r="I66" s="171"/>
      <c r="J66" s="172"/>
      <c r="K66" s="172"/>
    </row>
    <row r="67" spans="1:11" s="168" customFormat="1" x14ac:dyDescent="0.25">
      <c r="A67" s="173" t="s">
        <v>37</v>
      </c>
      <c r="B67" s="174"/>
      <c r="C67" s="157">
        <v>3492.5099999999966</v>
      </c>
      <c r="D67" s="175">
        <v>-3.783529045620071E-12</v>
      </c>
      <c r="E67" s="175"/>
      <c r="F67" s="175"/>
      <c r="G67" s="175"/>
      <c r="H67" s="176">
        <f t="shared" ref="H67:H72" si="11">C67+E67-F67</f>
        <v>3492.5099999999966</v>
      </c>
      <c r="I67" s="177">
        <f t="shared" ref="I67:I72" si="12">D67+E67-G67</f>
        <v>-3.783529045620071E-12</v>
      </c>
      <c r="J67" s="178">
        <f>F67</f>
        <v>0</v>
      </c>
      <c r="K67" s="86">
        <f t="shared" ref="K67:K72" si="13">F67-J67</f>
        <v>0</v>
      </c>
    </row>
    <row r="68" spans="1:11" s="168" customFormat="1" x14ac:dyDescent="0.25">
      <c r="A68" s="179" t="s">
        <v>38</v>
      </c>
      <c r="B68" s="180"/>
      <c r="C68" s="85">
        <v>29209.610000000015</v>
      </c>
      <c r="D68" s="181">
        <v>0</v>
      </c>
      <c r="E68" s="181"/>
      <c r="F68" s="181"/>
      <c r="G68" s="181"/>
      <c r="H68" s="181">
        <f t="shared" si="11"/>
        <v>29209.610000000015</v>
      </c>
      <c r="I68" s="182">
        <f t="shared" si="12"/>
        <v>0</v>
      </c>
      <c r="J68" s="178">
        <f>F68</f>
        <v>0</v>
      </c>
      <c r="K68" s="86">
        <f t="shared" si="13"/>
        <v>0</v>
      </c>
    </row>
    <row r="69" spans="1:11" s="168" customFormat="1" x14ac:dyDescent="0.25">
      <c r="A69" s="179"/>
      <c r="B69" s="180"/>
      <c r="C69" s="85">
        <v>0</v>
      </c>
      <c r="D69" s="181">
        <v>0</v>
      </c>
      <c r="E69" s="181"/>
      <c r="F69" s="181"/>
      <c r="G69" s="181"/>
      <c r="H69" s="181">
        <f t="shared" si="11"/>
        <v>0</v>
      </c>
      <c r="I69" s="182">
        <f t="shared" si="12"/>
        <v>0</v>
      </c>
      <c r="J69" s="178"/>
      <c r="K69" s="86">
        <f t="shared" si="13"/>
        <v>0</v>
      </c>
    </row>
    <row r="70" spans="1:11" s="168" customFormat="1" x14ac:dyDescent="0.25">
      <c r="A70" s="183" t="s">
        <v>39</v>
      </c>
      <c r="B70" s="184"/>
      <c r="C70" s="85">
        <v>-977.00000000005821</v>
      </c>
      <c r="D70" s="181">
        <v>6.999999988329364E-2</v>
      </c>
      <c r="E70" s="181"/>
      <c r="F70" s="181"/>
      <c r="G70" s="105"/>
      <c r="H70" s="181">
        <f t="shared" si="11"/>
        <v>-977.00000000005821</v>
      </c>
      <c r="I70" s="182">
        <f t="shared" si="12"/>
        <v>6.999999988329364E-2</v>
      </c>
      <c r="J70" s="178">
        <f>F70</f>
        <v>0</v>
      </c>
      <c r="K70" s="86">
        <f t="shared" si="13"/>
        <v>0</v>
      </c>
    </row>
    <row r="71" spans="1:11" s="168" customFormat="1" x14ac:dyDescent="0.25">
      <c r="A71" s="183" t="s">
        <v>40</v>
      </c>
      <c r="B71" s="184"/>
      <c r="C71" s="85">
        <v>0</v>
      </c>
      <c r="D71" s="181">
        <v>5.0022208597511053E-12</v>
      </c>
      <c r="E71" s="181"/>
      <c r="F71" s="181"/>
      <c r="G71" s="105"/>
      <c r="H71" s="181">
        <f t="shared" si="11"/>
        <v>0</v>
      </c>
      <c r="I71" s="182">
        <f t="shared" si="12"/>
        <v>5.0022208597511053E-12</v>
      </c>
      <c r="J71" s="178">
        <f>F71</f>
        <v>0</v>
      </c>
      <c r="K71" s="86">
        <f t="shared" si="13"/>
        <v>0</v>
      </c>
    </row>
    <row r="72" spans="1:11" s="168" customFormat="1" ht="13.8" thickBot="1" x14ac:dyDescent="0.3">
      <c r="A72" s="185" t="s">
        <v>41</v>
      </c>
      <c r="B72" s="186"/>
      <c r="C72" s="187">
        <v>884.90999999999713</v>
      </c>
      <c r="D72" s="188">
        <v>4.5474735088646412E-13</v>
      </c>
      <c r="E72" s="188"/>
      <c r="F72" s="188"/>
      <c r="G72" s="189"/>
      <c r="H72" s="188">
        <f t="shared" si="11"/>
        <v>884.90999999999713</v>
      </c>
      <c r="I72" s="190">
        <f t="shared" si="12"/>
        <v>4.5474735088646412E-13</v>
      </c>
      <c r="J72" s="178">
        <v>81243.240000000005</v>
      </c>
      <c r="K72" s="86">
        <f t="shared" si="13"/>
        <v>-81243.240000000005</v>
      </c>
    </row>
    <row r="73" spans="1:11" x14ac:dyDescent="0.25">
      <c r="A73" s="191"/>
      <c r="B73" s="192"/>
      <c r="C73" s="128"/>
      <c r="D73" s="193"/>
      <c r="E73" s="194"/>
      <c r="F73" s="194"/>
      <c r="G73" s="194"/>
      <c r="H73" s="194"/>
      <c r="I73" s="195"/>
      <c r="J73" s="196"/>
      <c r="K73" s="197"/>
    </row>
    <row r="74" spans="1:11" ht="13.8" thickBot="1" x14ac:dyDescent="0.3">
      <c r="A74" s="145"/>
      <c r="B74" s="146"/>
      <c r="C74" s="147"/>
      <c r="D74" s="148"/>
      <c r="E74" s="148"/>
      <c r="F74" s="148"/>
      <c r="G74" s="148"/>
      <c r="H74" s="148"/>
      <c r="I74" s="150"/>
      <c r="J74" s="151"/>
      <c r="K74" s="152"/>
    </row>
    <row r="75" spans="1:11" ht="13.8" thickBot="1" x14ac:dyDescent="0.3">
      <c r="A75" s="198" t="s">
        <v>34</v>
      </c>
      <c r="B75" s="199"/>
      <c r="C75" s="200">
        <f>C67+C68+C70+C71+C72</f>
        <v>32610.029999999948</v>
      </c>
      <c r="D75" s="200">
        <f t="shared" ref="D75:I75" si="14">D67+D68+D70+D71+D72</f>
        <v>6.9999999884967079E-2</v>
      </c>
      <c r="E75" s="200">
        <f t="shared" si="14"/>
        <v>0</v>
      </c>
      <c r="F75" s="200">
        <f t="shared" si="14"/>
        <v>0</v>
      </c>
      <c r="G75" s="200">
        <f t="shared" si="14"/>
        <v>0</v>
      </c>
      <c r="H75" s="200">
        <f t="shared" si="14"/>
        <v>32610.029999999948</v>
      </c>
      <c r="I75" s="200">
        <f t="shared" si="14"/>
        <v>6.9999999884967079E-2</v>
      </c>
      <c r="J75" s="201">
        <f>J67+J68+J70+J72</f>
        <v>81243.240000000005</v>
      </c>
      <c r="K75" s="201">
        <f>K67+K68+K70+K72</f>
        <v>-81243.240000000005</v>
      </c>
    </row>
    <row r="76" spans="1:11" x14ac:dyDescent="0.25">
      <c r="A76" s="202"/>
      <c r="B76" s="203"/>
      <c r="C76" s="203"/>
      <c r="D76" s="203"/>
      <c r="E76" s="203"/>
      <c r="F76" s="203"/>
      <c r="G76" s="203"/>
      <c r="H76" s="203"/>
      <c r="I76" s="204"/>
      <c r="J76" s="3"/>
      <c r="K76" s="3"/>
    </row>
    <row r="77" spans="1:11" ht="13.8" thickBot="1" x14ac:dyDescent="0.3">
      <c r="A77" s="205"/>
      <c r="B77" s="206"/>
      <c r="C77" s="206"/>
      <c r="D77" s="206"/>
      <c r="E77" s="206"/>
      <c r="F77" s="206"/>
      <c r="G77" s="206"/>
      <c r="H77" s="206"/>
      <c r="I77" s="207"/>
      <c r="J77" s="3"/>
      <c r="K77" s="3"/>
    </row>
    <row r="78" spans="1:11" ht="13.8" thickBot="1" x14ac:dyDescent="0.3">
      <c r="A78" s="208" t="s">
        <v>42</v>
      </c>
      <c r="B78" s="209"/>
      <c r="C78" s="200">
        <f>C61+C75</f>
        <v>400277.2699999999</v>
      </c>
      <c r="D78" s="200">
        <f t="shared" ref="D78:K78" si="15">D61+D75</f>
        <v>175859.85100000002</v>
      </c>
      <c r="E78" s="200">
        <f t="shared" si="15"/>
        <v>731226.82</v>
      </c>
      <c r="F78" s="200">
        <f t="shared" si="15"/>
        <v>379644.52</v>
      </c>
      <c r="G78" s="200">
        <f t="shared" si="15"/>
        <v>727370.35</v>
      </c>
      <c r="H78" s="200">
        <f t="shared" si="15"/>
        <v>751859.56999999972</v>
      </c>
      <c r="I78" s="200">
        <f t="shared" si="15"/>
        <v>179716.24099999986</v>
      </c>
      <c r="J78" s="210" t="e">
        <f t="shared" si="15"/>
        <v>#REF!</v>
      </c>
      <c r="K78" s="210" t="e">
        <f t="shared" si="15"/>
        <v>#REF!</v>
      </c>
    </row>
    <row r="79" spans="1:11" x14ac:dyDescent="0.25">
      <c r="J79" s="212"/>
      <c r="K79" s="1"/>
    </row>
    <row r="80" spans="1:11" x14ac:dyDescent="0.25">
      <c r="G80" s="1"/>
      <c r="H80" s="1"/>
      <c r="I80" s="1"/>
      <c r="J80" s="212"/>
      <c r="K80" s="1"/>
    </row>
  </sheetData>
  <mergeCells count="72">
    <mergeCell ref="A72:B72"/>
    <mergeCell ref="A73:B73"/>
    <mergeCell ref="A74:B74"/>
    <mergeCell ref="A75:B75"/>
    <mergeCell ref="A76:I77"/>
    <mergeCell ref="A78:B78"/>
    <mergeCell ref="A66:I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3:B33"/>
    <mergeCell ref="A34:B34"/>
    <mergeCell ref="A35:B35"/>
    <mergeCell ref="A23:B23"/>
    <mergeCell ref="A24:B24"/>
    <mergeCell ref="A25:B25"/>
    <mergeCell ref="A26:B26"/>
    <mergeCell ref="A27:B27"/>
    <mergeCell ref="A28:B28"/>
    <mergeCell ref="A15:B15"/>
    <mergeCell ref="A17:B17"/>
    <mergeCell ref="A18:B18"/>
    <mergeCell ref="A19:B19"/>
    <mergeCell ref="A20:B20"/>
    <mergeCell ref="A21:B21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2026-02-26T08:46:42Z</dcterms:created>
  <dcterms:modified xsi:type="dcterms:W3CDTF">2026-02-26T08:47:37Z</dcterms:modified>
</cp:coreProperties>
</file>