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18192" windowHeight="11760"/>
  </bookViews>
  <sheets>
    <sheet name="2018г" sheetId="4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L13" i="4"/>
  <c r="F14" i="4"/>
  <c r="L14" i="4"/>
  <c r="F15" i="4"/>
  <c r="L15" i="4" s="1"/>
  <c r="F16" i="4"/>
  <c r="L16" i="4" s="1"/>
  <c r="F17" i="4"/>
  <c r="L18" i="4"/>
  <c r="E22" i="4"/>
  <c r="E23" i="4"/>
  <c r="E24" i="4"/>
  <c r="E25" i="4"/>
  <c r="E27" i="4"/>
  <c r="E28" i="4"/>
  <c r="E29" i="4"/>
  <c r="E30" i="4"/>
  <c r="E31" i="4"/>
  <c r="E32" i="4"/>
  <c r="E33" i="4"/>
  <c r="F34" i="4"/>
  <c r="L34" i="4"/>
  <c r="F18" i="4" l="1"/>
</calcChain>
</file>

<file path=xl/sharedStrings.xml><?xml version="1.0" encoding="utf-8"?>
<sst xmlns="http://schemas.openxmlformats.org/spreadsheetml/2006/main" count="97" uniqueCount="67">
  <si>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</si>
  <si>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</si>
  <si>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</si>
  <si>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</si>
  <si>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</si>
  <si>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- 2799,40 кв.м.)</t>
  </si>
  <si>
    <t>Содержание внутридомовых  инженерных сетей водоснабжения, теплоснабжения, канализации, электроснабжения, 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</si>
  <si>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</si>
  <si>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</si>
  <si>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-30.06.2018г -  3,57                    с 01.07.2018г -31.12.2018г  -  3,65</t>
  </si>
  <si>
    <t>Аварийно-диспетчерская служба</t>
  </si>
  <si>
    <t>руб./ м2</t>
  </si>
  <si>
    <t>с 01.01.2018г -30.06.2018г -  2,07                    с 01.07.2018г -31.12.2018г  -  2,11</t>
  </si>
  <si>
    <t xml:space="preserve">Уборка лестничных клеток - 307 кв.м.                                         </t>
  </si>
  <si>
    <t xml:space="preserve">ежедневно    </t>
  </si>
  <si>
    <t>с 01.01.2018г -30.06.2018г -  2,31                    с 01.07.2018г -31.12.2018г  -  2,81</t>
  </si>
  <si>
    <t xml:space="preserve">Содержание придомовой территории 1 класса - 666 кв.м., </t>
  </si>
  <si>
    <t>6 раз в неделю</t>
  </si>
  <si>
    <t>с 01.01.2018г -30.06.2018г -  2,79                    с 01.07.2018г -31.12.2018г  -  3,40</t>
  </si>
  <si>
    <t>Дератизация подвального помещения</t>
  </si>
  <si>
    <t>ежемесячно</t>
  </si>
  <si>
    <t>Замена лампочек,  предохранителей, вставок в подъездах</t>
  </si>
  <si>
    <t>Диспетчеризация Узла учета тепловой энергии</t>
  </si>
  <si>
    <t>Промывка и опрессовка системы отопления (09.06.2018г.)</t>
  </si>
  <si>
    <t>1 раз перед началом отопительного сезона</t>
  </si>
  <si>
    <t>раз</t>
  </si>
  <si>
    <t>ОДН на водоснабжение</t>
  </si>
  <si>
    <t xml:space="preserve">ОДН на водоотведение </t>
  </si>
  <si>
    <t>ОДН на электроснабжение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</si>
  <si>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</si>
  <si>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</si>
  <si>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</si>
  <si>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</si>
  <si>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</si>
  <si>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</si>
  <si>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придомовой территории от снега и наледи спец. Техникой (26.01.2018г.)</t>
  </si>
  <si>
    <t>январь 2018г</t>
  </si>
  <si>
    <t>час</t>
  </si>
  <si>
    <t>Замена центробежного многоступенчатого насоса "ВОДОМЕТ М" на насос Grundfos СМЕ-А 3-3 для повышения давления холодного водоснабжения</t>
  </si>
  <si>
    <t>февраль 2018г.</t>
  </si>
  <si>
    <t>шт</t>
  </si>
  <si>
    <t>Звукоизоляция перекрытия в помещении теплового узла</t>
  </si>
  <si>
    <t>кв.м</t>
  </si>
  <si>
    <t>Замена ламп накаливания в светильниках на светодиодные лампы в подъездах №№ 1,2,3,4</t>
  </si>
  <si>
    <t>март 2018г.</t>
  </si>
  <si>
    <t>Замена неисправного датчика на движение  в подъезде № 2</t>
  </si>
  <si>
    <t xml:space="preserve">Услуги экскаватора-погрузчика по уборке снега придомовой территрии (22.03.2018г) </t>
  </si>
  <si>
    <t>Замена стояка ХВС кв. №№ 50,53,56,59</t>
  </si>
  <si>
    <t>апрель 2018г</t>
  </si>
  <si>
    <t>м.п.</t>
  </si>
  <si>
    <t xml:space="preserve">Обработка фасада универсальной проникающей гидроизоляцией по кирпичной кладке кв. №№ 58,59,60,13 (фасад со строны ул. Карельской) </t>
  </si>
  <si>
    <t>июнь 2018г.</t>
  </si>
  <si>
    <t>Доставка песка в детскую песочницу, (работы по освобождению песочницы от старого песка, загрузка нового) на придомовой территории</t>
  </si>
  <si>
    <t>июль 2018г.</t>
  </si>
  <si>
    <t>м3</t>
  </si>
  <si>
    <t>Замена неисправного датчика  на движение вподъезде № 3</t>
  </si>
  <si>
    <t>август 2018г.</t>
  </si>
  <si>
    <t>Ремонт системы ПЗУ, подъезд № 2</t>
  </si>
  <si>
    <t>сентябрь 2018г</t>
  </si>
  <si>
    <t>Демонтаж пакетных выключателей и установка автоматов на 40А до эл.счетчиков в этажном щите кв. №№ 13,14,15</t>
  </si>
  <si>
    <t>октябрь 2018г</t>
  </si>
  <si>
    <t>Замена неисправного датчика на движение в подъезде № 1 (3 этаж)</t>
  </si>
  <si>
    <t>декабрь 2018г</t>
  </si>
  <si>
    <t>Итого по ремонту:</t>
  </si>
  <si>
    <t>ОТЧЕТ</t>
  </si>
  <si>
    <t>о выполнении договора управления МКД  № 75 по ул. Карельской, г. Сортавала                                   за период  01.01.2018г - 31.12.2018г</t>
  </si>
  <si>
    <t>Услуги по упралению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</si>
</sst>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50;&#1072;&#1088;&#1077;&#1083;&#1100;&#1089;&#1082;&#1072;&#1103;,%20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"/>
      <sheetName val="февраль 2017"/>
      <sheetName val="март 2017г"/>
      <sheetName val="апрель 2017г"/>
      <sheetName val="май 2017г"/>
      <sheetName val="июнь 2017г"/>
      <sheetName val="июль 2017г"/>
      <sheetName val="август 2017"/>
      <sheetName val="сент 2017"/>
      <sheetName val="окт.2017"/>
      <sheetName val="нояб 2017"/>
      <sheetName val="дек 2017"/>
      <sheetName val="2017"/>
      <sheetName val="янв 2018г"/>
      <sheetName val="фев 2018г"/>
      <sheetName val="март 2018г"/>
      <sheetName val="апр 2018г"/>
      <sheetName val="май 2018г"/>
      <sheetName val="июнь 2018"/>
      <sheetName val="июль 2018"/>
      <sheetName val="авг 2018"/>
      <sheetName val="сент 2018"/>
      <sheetName val="окт 2018"/>
      <sheetName val="нояб 2018"/>
      <sheetName val="дек 2018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19">
          <cell r="F19">
            <v>10525.744000000001</v>
          </cell>
        </row>
        <row r="20">
          <cell r="F20">
            <v>48065.57</v>
          </cell>
        </row>
        <row r="25">
          <cell r="F25">
            <v>1650</v>
          </cell>
        </row>
      </sheetData>
      <sheetData sheetId="26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19">
          <cell r="F19">
            <v>10525.744000000001</v>
          </cell>
        </row>
        <row r="20">
          <cell r="F20">
            <v>48065.57</v>
          </cell>
        </row>
        <row r="25">
          <cell r="F25">
            <v>122999</v>
          </cell>
        </row>
      </sheetData>
      <sheetData sheetId="27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19">
          <cell r="F19">
            <v>10525.744000000001</v>
          </cell>
        </row>
        <row r="20">
          <cell r="F20">
            <v>48065.57</v>
          </cell>
        </row>
        <row r="26">
          <cell r="F26">
            <v>7288</v>
          </cell>
        </row>
      </sheetData>
      <sheetData sheetId="28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19">
          <cell r="F19">
            <v>10525.744000000001</v>
          </cell>
        </row>
        <row r="20">
          <cell r="F20">
            <v>48065.57</v>
          </cell>
        </row>
        <row r="25">
          <cell r="F25">
            <v>10667</v>
          </cell>
        </row>
      </sheetData>
      <sheetData sheetId="29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20">
          <cell r="F20">
            <v>37539.826000000001</v>
          </cell>
        </row>
        <row r="25">
          <cell r="F25">
            <v>0</v>
          </cell>
        </row>
      </sheetData>
      <sheetData sheetId="30">
        <row r="9">
          <cell r="F9">
            <v>9993.8580000000002</v>
          </cell>
        </row>
        <row r="10">
          <cell r="F10">
            <v>5794.7579999999998</v>
          </cell>
        </row>
        <row r="11">
          <cell r="F11">
            <v>6466.6140000000005</v>
          </cell>
        </row>
        <row r="12">
          <cell r="F12">
            <v>7810.326</v>
          </cell>
        </row>
        <row r="13">
          <cell r="F13">
            <v>363.92200000000003</v>
          </cell>
        </row>
        <row r="14">
          <cell r="F14">
            <v>55.988</v>
          </cell>
        </row>
        <row r="15">
          <cell r="F15">
            <v>279.94</v>
          </cell>
        </row>
        <row r="16">
          <cell r="F16">
            <v>755.8</v>
          </cell>
        </row>
        <row r="17">
          <cell r="F17">
            <v>559.88</v>
          </cell>
        </row>
        <row r="18">
          <cell r="F18">
            <v>5458.74</v>
          </cell>
        </row>
        <row r="20">
          <cell r="F20">
            <v>39739.826000000001</v>
          </cell>
        </row>
        <row r="25">
          <cell r="F25">
            <v>47651</v>
          </cell>
        </row>
      </sheetData>
      <sheetData sheetId="31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1567.6640000000002</v>
          </cell>
        </row>
        <row r="15">
          <cell r="F15">
            <v>1007.784</v>
          </cell>
        </row>
        <row r="16">
          <cell r="F16">
            <v>1231.7360000000001</v>
          </cell>
        </row>
        <row r="17">
          <cell r="F17">
            <v>37679.923999999992</v>
          </cell>
        </row>
        <row r="22">
          <cell r="F22">
            <v>3838</v>
          </cell>
        </row>
      </sheetData>
      <sheetData sheetId="32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1315.7180000000001</v>
          </cell>
        </row>
        <row r="15">
          <cell r="F15">
            <v>839.82</v>
          </cell>
        </row>
        <row r="16">
          <cell r="F16">
            <v>1063.7719999999999</v>
          </cell>
        </row>
        <row r="17">
          <cell r="F17">
            <v>37092.049999999996</v>
          </cell>
        </row>
        <row r="22">
          <cell r="F22">
            <v>1116</v>
          </cell>
        </row>
      </sheetData>
      <sheetData sheetId="33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1483.682</v>
          </cell>
        </row>
        <row r="15">
          <cell r="F15">
            <v>951.79600000000005</v>
          </cell>
        </row>
        <row r="16">
          <cell r="F16">
            <v>1875.5980000000002</v>
          </cell>
        </row>
        <row r="17">
          <cell r="F17">
            <v>38183.815999999999</v>
          </cell>
        </row>
        <row r="22">
          <cell r="F22">
            <v>440</v>
          </cell>
        </row>
      </sheetData>
      <sheetData sheetId="34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6662.5720000000001</v>
          </cell>
        </row>
        <row r="15">
          <cell r="F15">
            <v>4283.0820000000003</v>
          </cell>
        </row>
        <row r="16">
          <cell r="F16">
            <v>1903.5920000000001</v>
          </cell>
        </row>
        <row r="17">
          <cell r="F17">
            <v>46721.985999999997</v>
          </cell>
        </row>
        <row r="22">
          <cell r="F22">
            <v>5862</v>
          </cell>
        </row>
      </sheetData>
      <sheetData sheetId="35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4255.0879999999997</v>
          </cell>
        </row>
        <row r="15">
          <cell r="F15">
            <v>2743.4120000000003</v>
          </cell>
        </row>
        <row r="16">
          <cell r="F16">
            <v>1903.5920000000001</v>
          </cell>
        </row>
        <row r="17">
          <cell r="F17">
            <v>42774.831999999988</v>
          </cell>
        </row>
        <row r="22">
          <cell r="F22">
            <v>0</v>
          </cell>
        </row>
      </sheetData>
      <sheetData sheetId="36">
        <row r="9">
          <cell r="F9">
            <v>10217.81</v>
          </cell>
        </row>
        <row r="10">
          <cell r="F10">
            <v>5906.7339999999995</v>
          </cell>
        </row>
        <row r="11">
          <cell r="F11">
            <v>7866.3140000000003</v>
          </cell>
        </row>
        <row r="12">
          <cell r="F12">
            <v>9517.9600000000009</v>
          </cell>
        </row>
        <row r="13">
          <cell r="F13">
            <v>363.92200000000003</v>
          </cell>
        </row>
        <row r="14">
          <cell r="F14">
            <v>755.81</v>
          </cell>
        </row>
        <row r="15">
          <cell r="F15">
            <v>559.91</v>
          </cell>
        </row>
        <row r="16">
          <cell r="F16">
            <v>5458.74</v>
          </cell>
        </row>
        <row r="18">
          <cell r="F18">
            <v>40646.899999999994</v>
          </cell>
        </row>
        <row r="23">
          <cell r="F23">
            <v>1127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7" workbookViewId="0">
      <selection activeCell="F37" sqref="F37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</cols>
  <sheetData>
    <row r="1" spans="1:12" x14ac:dyDescent="0.3">
      <c r="A1" s="31" t="s">
        <v>64</v>
      </c>
      <c r="B1" s="31"/>
      <c r="C1" s="31"/>
      <c r="D1" s="31"/>
      <c r="E1" s="31"/>
      <c r="F1" s="31"/>
      <c r="G1" s="31"/>
      <c r="H1" s="31"/>
      <c r="I1" s="31"/>
    </row>
    <row r="2" spans="1:12" ht="33" customHeight="1" x14ac:dyDescent="0.3">
      <c r="A2" s="32" t="s">
        <v>65</v>
      </c>
      <c r="B2" s="32"/>
      <c r="C2" s="32"/>
      <c r="D2" s="32"/>
      <c r="E2" s="32"/>
      <c r="F2" s="32"/>
      <c r="G2" s="32"/>
      <c r="H2" s="32"/>
      <c r="I2" s="32"/>
    </row>
    <row r="4" spans="1:12" ht="110.25" customHeight="1" x14ac:dyDescent="0.3">
      <c r="A4" s="1" t="s">
        <v>0</v>
      </c>
      <c r="B4" s="1" t="s">
        <v>1</v>
      </c>
      <c r="C4" s="33" t="s">
        <v>2</v>
      </c>
      <c r="D4" s="34"/>
      <c r="E4" s="1" t="s">
        <v>3</v>
      </c>
      <c r="F4" s="1" t="s">
        <v>4</v>
      </c>
    </row>
    <row r="5" spans="1:12" ht="15" customHeight="1" x14ac:dyDescent="0.3">
      <c r="A5" s="35" t="s">
        <v>5</v>
      </c>
      <c r="B5" s="36"/>
      <c r="C5" s="36"/>
      <c r="D5" s="36"/>
      <c r="E5" s="36"/>
      <c r="F5" s="37"/>
    </row>
    <row r="6" spans="1:12" ht="136.5" customHeight="1" x14ac:dyDescent="0.3">
      <c r="A6" s="2" t="s">
        <v>6</v>
      </c>
      <c r="B6" s="3" t="s">
        <v>7</v>
      </c>
      <c r="C6" s="28" t="s">
        <v>8</v>
      </c>
      <c r="D6" s="29"/>
      <c r="E6" s="4" t="s">
        <v>9</v>
      </c>
      <c r="F6" s="5">
        <f>'[1]янв 2018г'!F9+'[1]март 2018г'!F9+'[1]фев 2018г'!F9+'[1]апр 2018г'!F9+'[1]май 2018г'!F9+'[1]июнь 2018'!F9+'[1]июль 2018'!F9+'[1]авг 2018'!F9+'[1]сент 2018'!F9+'[1]окт 2018'!F9+'[1]нояб 2018'!F9+'[1]дек 2018'!F9</f>
        <v>121270.00799999999</v>
      </c>
    </row>
    <row r="7" spans="1:12" ht="93" customHeight="1" x14ac:dyDescent="0.3">
      <c r="A7" s="6" t="s">
        <v>10</v>
      </c>
      <c r="B7" s="3" t="s">
        <v>7</v>
      </c>
      <c r="C7" s="28" t="s">
        <v>11</v>
      </c>
      <c r="D7" s="29"/>
      <c r="E7" s="4" t="s">
        <v>12</v>
      </c>
      <c r="F7" s="7">
        <f>'[1]янв 2018г'!F10+'[1]фев 2018г'!F10+'[1]март 2018г'!F10+'[1]апр 2018г'!F10+'[1]май 2018г'!F10+'[1]июнь 2018'!F10+'[1]июль 2018'!F10+'[1]авг 2018'!F10+'[1]сент 2018'!F10+'[1]окт 2018'!F10+'[1]нояб 2018'!F10+'[1]дек 2018'!F10</f>
        <v>70208.95199999999</v>
      </c>
    </row>
    <row r="8" spans="1:12" ht="86.4" x14ac:dyDescent="0.3">
      <c r="A8" s="6" t="s">
        <v>13</v>
      </c>
      <c r="B8" s="3" t="s">
        <v>14</v>
      </c>
      <c r="C8" s="28" t="s">
        <v>8</v>
      </c>
      <c r="D8" s="29"/>
      <c r="E8" s="4" t="s">
        <v>15</v>
      </c>
      <c r="F8" s="8">
        <f>'[1]янв 2018г'!F11+'[1]фев 2018г'!F11+'[1]март 2018г'!F11+'[1]апр 2018г'!F11+'[1]май 2018г'!F11+'[1]июнь 2018'!F11+'[1]июль 2018'!F11+'[1]авг 2018'!F11+'[1]сент 2018'!F11+'[1]окт 2018'!F11+'[1]нояб 2018'!F11+'[1]дек 2018'!F11</f>
        <v>85997.567999999999</v>
      </c>
    </row>
    <row r="9" spans="1:12" ht="86.4" x14ac:dyDescent="0.3">
      <c r="A9" s="6" t="s">
        <v>16</v>
      </c>
      <c r="B9" s="9" t="s">
        <v>17</v>
      </c>
      <c r="C9" s="28" t="s">
        <v>8</v>
      </c>
      <c r="D9" s="29"/>
      <c r="E9" s="10" t="s">
        <v>18</v>
      </c>
      <c r="F9" s="11">
        <f>'[1]янв 2018г'!F12+'[1]фев 2018г'!F12+'[1]март 2018г'!F12+'[1]апр 2018г'!F12+'[1]май 2018г'!F12+'[1]июнь 2018'!F12+'[1]июль 2018'!F12+'[1]авг 2018'!F12+'[1]сент 2018'!F12+'[1]окт 2018'!F12+'[1]нояб 2018'!F12+'[1]дек 2018'!F12</f>
        <v>103969.71600000003</v>
      </c>
    </row>
    <row r="10" spans="1:12" ht="28.8" x14ac:dyDescent="0.3">
      <c r="A10" s="2" t="s">
        <v>19</v>
      </c>
      <c r="B10" s="12" t="s">
        <v>20</v>
      </c>
      <c r="C10" s="28" t="s">
        <v>8</v>
      </c>
      <c r="D10" s="29"/>
      <c r="E10" s="13">
        <v>0.13</v>
      </c>
      <c r="F10" s="13">
        <f>'[1]янв 2018г'!F13+'[1]фев 2018г'!F13+'[1]март 2018г'!F13+'[1]апр 2018г'!F13+'[1]май 2018г'!F13+'[1]июнь 2018'!F13+'[1]июль 2018'!F13+'[1]авг 2018'!F13+'[1]сент 2018'!F13+'[1]окт 2018'!F13+'[1]нояб 2018'!F13+'[1]дек 2018'!F13</f>
        <v>4367.0640000000003</v>
      </c>
    </row>
    <row r="11" spans="1:12" ht="43.2" x14ac:dyDescent="0.3">
      <c r="A11" s="2" t="s">
        <v>21</v>
      </c>
      <c r="B11" s="12" t="s">
        <v>20</v>
      </c>
      <c r="C11" s="28" t="s">
        <v>11</v>
      </c>
      <c r="D11" s="30"/>
      <c r="E11" s="13">
        <v>0.02</v>
      </c>
      <c r="F11" s="13">
        <f>'[1]янв 2018г'!F14+'[1]фев 2018г'!F14+'[1]март 2018г'!F14+'[1]апр 2018г'!F14+'[1]май 2018г'!F14+'[1]июнь 2018'!F14</f>
        <v>335.928</v>
      </c>
    </row>
    <row r="12" spans="1:12" ht="28.8" x14ac:dyDescent="0.3">
      <c r="A12" s="2" t="s">
        <v>22</v>
      </c>
      <c r="B12" s="12" t="s">
        <v>20</v>
      </c>
      <c r="C12" s="28" t="s">
        <v>11</v>
      </c>
      <c r="D12" s="29"/>
      <c r="E12" s="13">
        <v>0.1</v>
      </c>
      <c r="F12" s="13">
        <f>'[1]янв 2018г'!F15+'[1]фев 2018г'!F15+'[1]март 2018г'!F15+'[1]апр 2018г'!F15+'[1]май 2018г'!F15+'[1]июнь 2018'!F15</f>
        <v>1679.64</v>
      </c>
    </row>
    <row r="13" spans="1:12" ht="57.6" x14ac:dyDescent="0.3">
      <c r="A13" s="6" t="s">
        <v>23</v>
      </c>
      <c r="B13" s="9" t="s">
        <v>24</v>
      </c>
      <c r="C13" s="28" t="s">
        <v>25</v>
      </c>
      <c r="D13" s="29"/>
      <c r="E13" s="5">
        <v>1</v>
      </c>
      <c r="F13" s="5">
        <v>2200</v>
      </c>
      <c r="L13" s="14">
        <f>F6+F7+F8+F9+F10+F11+F12+F13</f>
        <v>390028.87599999999</v>
      </c>
    </row>
    <row r="14" spans="1:12" ht="18" customHeight="1" x14ac:dyDescent="0.3">
      <c r="A14" s="15" t="s">
        <v>26</v>
      </c>
      <c r="B14" s="3" t="s">
        <v>20</v>
      </c>
      <c r="C14" s="28" t="s">
        <v>8</v>
      </c>
      <c r="D14" s="29"/>
      <c r="E14" s="16">
        <v>0.69</v>
      </c>
      <c r="F14" s="16">
        <f>'[1]янв 2018г'!F16+'[1]фев 2018г'!F16+'[1]март 2018г'!F16+'[1]апр 2018г'!F16+'[1]май 2018г'!F16+'[1]июнь 2018'!F16+'[1]июль 2018'!F14+'[1]авг 2018'!F14+'[1]сент 2018'!F14+'[1]окт 2018'!F14+'[1]нояб 2018'!F14+'[1]дек 2018'!F14</f>
        <v>20575.333999999999</v>
      </c>
      <c r="L14">
        <f>F14/2799.4/12</f>
        <v>0.61249237931937794</v>
      </c>
    </row>
    <row r="15" spans="1:12" ht="18" customHeight="1" x14ac:dyDescent="0.3">
      <c r="A15" s="15" t="s">
        <v>27</v>
      </c>
      <c r="B15" s="3" t="s">
        <v>20</v>
      </c>
      <c r="C15" s="28" t="s">
        <v>8</v>
      </c>
      <c r="D15" s="29"/>
      <c r="E15" s="16">
        <v>0.46</v>
      </c>
      <c r="F15" s="16">
        <f>'[1]янв 2018г'!F17+'[1]фев 2018г'!F17+'[1]март 2018г'!F17+'[1]апр 2018г'!F17+'[1]май 2018г'!F17+'[1]июнь 2018'!F17+'[1]июль 2018'!F15+'[1]авг 2018'!F15+'[1]сент 2018'!F15+'[1]окт 2018'!F15+'[1]нояб 2018'!F15+'[1]дек 2018'!F15</f>
        <v>13745.084000000001</v>
      </c>
      <c r="L15">
        <f>F15/2799.4/12</f>
        <v>0.4091675597151771</v>
      </c>
    </row>
    <row r="16" spans="1:12" ht="16.5" customHeight="1" x14ac:dyDescent="0.3">
      <c r="A16" s="15" t="s">
        <v>28</v>
      </c>
      <c r="B16" s="3" t="s">
        <v>20</v>
      </c>
      <c r="C16" s="28" t="s">
        <v>8</v>
      </c>
      <c r="D16" s="29"/>
      <c r="E16" s="5">
        <v>1.27</v>
      </c>
      <c r="F16" s="5">
        <f>'[1]янв 2018г'!F18+'[1]фев 2018г'!F18+'[1]март 2018г'!F18+'[1]апр 2018г'!F18+'[1]май 2018г'!F18+'[1]июнь 2018'!F18+'[1]июль 2018'!F16+'[1]авг 2018'!F16+'[1]сент 2018'!F16+'[1]окт 2018'!F16+'[1]нояб 2018'!F16+'[1]дек 2018'!F16</f>
        <v>46189.469999999979</v>
      </c>
      <c r="L16">
        <f>F16/2799.4/12</f>
        <v>1.3749812459812809</v>
      </c>
    </row>
    <row r="17" spans="1:12" ht="16.5" customHeight="1" x14ac:dyDescent="0.3">
      <c r="A17" s="2" t="s">
        <v>29</v>
      </c>
      <c r="B17" s="17" t="s">
        <v>30</v>
      </c>
      <c r="C17" s="28" t="s">
        <v>31</v>
      </c>
      <c r="D17" s="29"/>
      <c r="E17" s="18">
        <v>545.89</v>
      </c>
      <c r="F17" s="13">
        <f>'[1]янв 2018г'!F19+'[1]фев 2018г'!F19+'[1]март 2018г'!F19+'[1]апр 2018г'!F19-0.3</f>
        <v>42102.675999999999</v>
      </c>
    </row>
    <row r="18" spans="1:12" x14ac:dyDescent="0.3">
      <c r="A18" s="19" t="s">
        <v>32</v>
      </c>
      <c r="B18" s="20"/>
      <c r="C18" s="20"/>
      <c r="D18" s="21"/>
      <c r="E18" s="22"/>
      <c r="F18" s="13">
        <f>F6+F7+F8+F9+F10+F11+F12+F13+F14+F15+F16+F17</f>
        <v>512641.43999999989</v>
      </c>
      <c r="L18" s="14">
        <f>'[1]янв 2018г'!F20+'[1]фев 2018г'!F20+'[1]март 2018г'!F20+'[1]апр 2018г'!F20+'[1]май 2018г'!F20+'[1]июнь 2018'!F20+'[1]июль 2018'!F17+'[1]авг 2018'!F17+'[1]сент 2018'!F17+'[1]окт 2018'!F17+'[1]нояб 2018'!F17+'[1]дек 2018'!F18</f>
        <v>512641.43999999994</v>
      </c>
    </row>
    <row r="19" spans="1:12" x14ac:dyDescent="0.3">
      <c r="A19" s="27" t="s">
        <v>33</v>
      </c>
      <c r="B19" s="27"/>
      <c r="C19" s="27"/>
      <c r="D19" s="27"/>
      <c r="E19" s="27"/>
      <c r="F19" s="27"/>
    </row>
    <row r="20" spans="1:12" ht="110.4" x14ac:dyDescent="0.3">
      <c r="A20" s="1" t="s">
        <v>0</v>
      </c>
      <c r="B20" s="1" t="s">
        <v>1</v>
      </c>
      <c r="C20" s="9" t="s">
        <v>2</v>
      </c>
      <c r="D20" s="23" t="s">
        <v>34</v>
      </c>
      <c r="E20" s="1" t="s">
        <v>3</v>
      </c>
      <c r="F20" s="1" t="s">
        <v>4</v>
      </c>
    </row>
    <row r="21" spans="1:12" ht="51" customHeight="1" x14ac:dyDescent="0.3">
      <c r="A21" s="15" t="s">
        <v>35</v>
      </c>
      <c r="B21" s="9" t="s">
        <v>36</v>
      </c>
      <c r="C21" s="9" t="s">
        <v>37</v>
      </c>
      <c r="D21" s="9">
        <v>1</v>
      </c>
      <c r="E21" s="11">
        <v>1650</v>
      </c>
      <c r="F21" s="11">
        <v>1650</v>
      </c>
    </row>
    <row r="22" spans="1:12" ht="86.4" x14ac:dyDescent="0.3">
      <c r="A22" s="15" t="s">
        <v>38</v>
      </c>
      <c r="B22" s="9" t="s">
        <v>39</v>
      </c>
      <c r="C22" s="9" t="s">
        <v>40</v>
      </c>
      <c r="D22" s="9">
        <v>1</v>
      </c>
      <c r="E22" s="11">
        <f>F22/D22</f>
        <v>96892</v>
      </c>
      <c r="F22" s="11">
        <v>96892</v>
      </c>
    </row>
    <row r="23" spans="1:12" ht="28.8" x14ac:dyDescent="0.3">
      <c r="A23" s="15" t="s">
        <v>41</v>
      </c>
      <c r="B23" s="9" t="s">
        <v>39</v>
      </c>
      <c r="C23" s="9" t="s">
        <v>42</v>
      </c>
      <c r="D23" s="9">
        <v>24.6</v>
      </c>
      <c r="E23" s="11">
        <f>F23/D23</f>
        <v>1061.260162601626</v>
      </c>
      <c r="F23" s="11">
        <v>26107</v>
      </c>
    </row>
    <row r="24" spans="1:12" ht="57.6" x14ac:dyDescent="0.3">
      <c r="A24" s="15" t="s">
        <v>43</v>
      </c>
      <c r="B24" s="9" t="s">
        <v>44</v>
      </c>
      <c r="C24" s="9" t="s">
        <v>40</v>
      </c>
      <c r="D24" s="9">
        <v>32</v>
      </c>
      <c r="E24" s="11">
        <f>F24/D24</f>
        <v>116.25</v>
      </c>
      <c r="F24" s="11">
        <v>3720</v>
      </c>
    </row>
    <row r="25" spans="1:12" ht="28.8" x14ac:dyDescent="0.3">
      <c r="A25" s="15" t="s">
        <v>45</v>
      </c>
      <c r="B25" s="9" t="s">
        <v>44</v>
      </c>
      <c r="C25" s="9" t="s">
        <v>40</v>
      </c>
      <c r="D25" s="9">
        <v>1</v>
      </c>
      <c r="E25" s="11">
        <f>F25/D25</f>
        <v>1093</v>
      </c>
      <c r="F25" s="11">
        <v>1093</v>
      </c>
    </row>
    <row r="26" spans="1:12" ht="43.2" x14ac:dyDescent="0.3">
      <c r="A26" s="15" t="s">
        <v>46</v>
      </c>
      <c r="B26" s="9" t="s">
        <v>44</v>
      </c>
      <c r="C26" s="9" t="s">
        <v>37</v>
      </c>
      <c r="D26" s="9">
        <v>1.5</v>
      </c>
      <c r="E26" s="11">
        <v>1650</v>
      </c>
      <c r="F26" s="11">
        <v>2475</v>
      </c>
    </row>
    <row r="27" spans="1:12" ht="28.8" x14ac:dyDescent="0.3">
      <c r="A27" s="15" t="s">
        <v>47</v>
      </c>
      <c r="B27" s="9" t="s">
        <v>48</v>
      </c>
      <c r="C27" s="9" t="s">
        <v>49</v>
      </c>
      <c r="D27" s="9">
        <v>9.5</v>
      </c>
      <c r="E27" s="11">
        <f t="shared" ref="E27:E33" si="0">F27/D27</f>
        <v>1122.8421052631579</v>
      </c>
      <c r="F27" s="11">
        <v>10667</v>
      </c>
    </row>
    <row r="28" spans="1:12" ht="90.75" customHeight="1" x14ac:dyDescent="0.3">
      <c r="A28" s="15" t="s">
        <v>50</v>
      </c>
      <c r="B28" s="9" t="s">
        <v>51</v>
      </c>
      <c r="C28" s="9" t="s">
        <v>42</v>
      </c>
      <c r="D28" s="9">
        <v>59.4</v>
      </c>
      <c r="E28" s="11">
        <f t="shared" si="0"/>
        <v>802.20538720538718</v>
      </c>
      <c r="F28" s="11">
        <v>47651</v>
      </c>
    </row>
    <row r="29" spans="1:12" ht="72" x14ac:dyDescent="0.3">
      <c r="A29" s="15" t="s">
        <v>52</v>
      </c>
      <c r="B29" s="9" t="s">
        <v>53</v>
      </c>
      <c r="C29" s="9" t="s">
        <v>54</v>
      </c>
      <c r="D29" s="9">
        <v>3</v>
      </c>
      <c r="E29" s="11">
        <f t="shared" si="0"/>
        <v>1279.3333333333333</v>
      </c>
      <c r="F29" s="11">
        <v>3838</v>
      </c>
    </row>
    <row r="30" spans="1:12" ht="28.8" x14ac:dyDescent="0.3">
      <c r="A30" s="15" t="s">
        <v>55</v>
      </c>
      <c r="B30" s="9" t="s">
        <v>56</v>
      </c>
      <c r="C30" s="9" t="s">
        <v>40</v>
      </c>
      <c r="D30" s="9">
        <v>1</v>
      </c>
      <c r="E30" s="11">
        <f t="shared" si="0"/>
        <v>1116</v>
      </c>
      <c r="F30" s="11">
        <v>1116</v>
      </c>
    </row>
    <row r="31" spans="1:12" ht="28.8" x14ac:dyDescent="0.3">
      <c r="A31" s="15" t="s">
        <v>57</v>
      </c>
      <c r="B31" s="9" t="s">
        <v>58</v>
      </c>
      <c r="C31" s="9" t="s">
        <v>40</v>
      </c>
      <c r="D31" s="9">
        <v>1</v>
      </c>
      <c r="E31" s="11">
        <f t="shared" si="0"/>
        <v>440</v>
      </c>
      <c r="F31" s="11">
        <v>440</v>
      </c>
    </row>
    <row r="32" spans="1:12" ht="72" x14ac:dyDescent="0.3">
      <c r="A32" s="15" t="s">
        <v>59</v>
      </c>
      <c r="B32" s="9" t="s">
        <v>60</v>
      </c>
      <c r="C32" s="9" t="s">
        <v>40</v>
      </c>
      <c r="D32" s="9">
        <v>3</v>
      </c>
      <c r="E32" s="11">
        <f t="shared" si="0"/>
        <v>1954</v>
      </c>
      <c r="F32" s="11">
        <v>5862</v>
      </c>
    </row>
    <row r="33" spans="1:12" ht="46.5" customHeight="1" x14ac:dyDescent="0.3">
      <c r="A33" s="15" t="s">
        <v>61</v>
      </c>
      <c r="B33" s="9" t="s">
        <v>62</v>
      </c>
      <c r="C33" s="9" t="s">
        <v>40</v>
      </c>
      <c r="D33" s="9">
        <v>1</v>
      </c>
      <c r="E33" s="11">
        <f t="shared" si="0"/>
        <v>1127</v>
      </c>
      <c r="F33" s="11">
        <v>1127</v>
      </c>
    </row>
    <row r="34" spans="1:12" ht="16.5" customHeight="1" x14ac:dyDescent="0.3">
      <c r="A34" s="24" t="s">
        <v>63</v>
      </c>
      <c r="B34" s="17"/>
      <c r="C34" s="17"/>
      <c r="D34" s="17"/>
      <c r="E34" s="25"/>
      <c r="F34" s="25">
        <f>F21+F22+F23+F24+F25+F26+F27+F28+F29+F30+F31+F32+F33</f>
        <v>202638</v>
      </c>
      <c r="L34" s="14">
        <f>'[1]янв 2018г'!F25+'[1]фев 2018г'!F25+'[1]март 2018г'!F26+'[1]апр 2018г'!F25+'[1]май 2018г'!F25+'[1]июнь 2018'!F25+'[1]июль 2018'!F22+'[1]авг 2018'!F22+'[1]сент 2018'!F22+'[1]окт 2018'!F22+'[1]нояб 2018'!F22+'[1]дек 2018'!F23</f>
        <v>202638</v>
      </c>
    </row>
    <row r="35" spans="1:12" x14ac:dyDescent="0.3">
      <c r="A35" s="38" t="s">
        <v>66</v>
      </c>
      <c r="B35" s="39"/>
      <c r="C35" s="39"/>
      <c r="D35" s="39"/>
      <c r="E35" s="39"/>
      <c r="F35" s="40">
        <v>92379.97</v>
      </c>
    </row>
    <row r="36" spans="1:12" x14ac:dyDescent="0.3">
      <c r="A36" s="26"/>
    </row>
    <row r="37" spans="1:12" x14ac:dyDescent="0.3">
      <c r="F37" s="14"/>
    </row>
  </sheetData>
  <mergeCells count="17">
    <mergeCell ref="A1:I1"/>
    <mergeCell ref="A2:I2"/>
    <mergeCell ref="C4:D4"/>
    <mergeCell ref="A5:F5"/>
    <mergeCell ref="C15:D15"/>
    <mergeCell ref="C13:D13"/>
    <mergeCell ref="A19:F19"/>
    <mergeCell ref="C6:D6"/>
    <mergeCell ref="C7:D7"/>
    <mergeCell ref="C8:D8"/>
    <mergeCell ref="C9:D9"/>
    <mergeCell ref="C10:D10"/>
    <mergeCell ref="C14:D14"/>
    <mergeCell ref="C11:D11"/>
    <mergeCell ref="C12:D12"/>
    <mergeCell ref="C17:D17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2018г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2019-03-28T10:55:21Z</dcterms:created>
  <dcterms:modified xsi:type="dcterms:W3CDTF">2019-03-29T09:03:57Z</dcterms:modified>
</cp:coreProperties>
</file>