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35" i="1"/>
  <c r="H35"/>
  <c r="C35"/>
  <c r="G33"/>
  <c r="F33"/>
  <c r="E33"/>
  <c r="D33"/>
  <c r="C33"/>
  <c r="H32"/>
  <c r="I31"/>
  <c r="H31"/>
  <c r="I30"/>
  <c r="H30"/>
  <c r="I29"/>
  <c r="I33" s="1"/>
  <c r="H29"/>
  <c r="H33" s="1"/>
  <c r="I28"/>
  <c r="H28"/>
  <c r="F26"/>
  <c r="D26"/>
  <c r="C26"/>
  <c r="H25"/>
  <c r="G24"/>
  <c r="G26" s="1"/>
  <c r="E24"/>
  <c r="H24" s="1"/>
  <c r="H26" s="1"/>
  <c r="G22"/>
  <c r="G34" s="1"/>
  <c r="G38" s="1"/>
  <c r="F22"/>
  <c r="F34" s="1"/>
  <c r="F38" s="1"/>
  <c r="E22"/>
  <c r="D22"/>
  <c r="D34" s="1"/>
  <c r="D38" s="1"/>
  <c r="C22"/>
  <c r="C34" s="1"/>
  <c r="C38" s="1"/>
  <c r="I20"/>
  <c r="H20"/>
  <c r="I18"/>
  <c r="H18"/>
  <c r="I16"/>
  <c r="H16"/>
  <c r="I14"/>
  <c r="H14"/>
  <c r="I12"/>
  <c r="H12"/>
  <c r="I10"/>
  <c r="H10"/>
  <c r="I8"/>
  <c r="I22" s="1"/>
  <c r="H8"/>
  <c r="H22" s="1"/>
  <c r="H34" s="1"/>
  <c r="H38" s="1"/>
  <c r="I24" l="1"/>
  <c r="I26" s="1"/>
  <c r="E26"/>
  <c r="E34" s="1"/>
  <c r="E38" s="1"/>
  <c r="I34" l="1"/>
  <c r="I38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по ЕРЦ уже 0,00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сошлось! </t>
        </r>
      </text>
    </comment>
  </commentList>
</comments>
</file>

<file path=xl/sharedStrings.xml><?xml version="1.0" encoding="utf-8"?>
<sst xmlns="http://schemas.openxmlformats.org/spreadsheetml/2006/main" count="32" uniqueCount="30">
  <si>
    <t>Смета доходов и расходов денежных средств д.№ 9 по ул. Швейников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</si>
  <si>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</si>
  <si>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</si>
  <si>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</si>
  <si>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</si>
  <si>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</si>
  <si>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</si>
  <si>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</si>
  <si>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</si>
  <si>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</si>
  <si>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</si>
  <si>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</si>
  <si>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</si>
  <si>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</si>
  <si>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</si>
  <si>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</si>
  <si>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</si>
  <si>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</si>
  <si>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</si>
  <si>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</si>
  <si>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</si>
  <si>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</si>
  <si>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</si>
  <si>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</si>
  <si>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</si>
  <si>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</si>
  <si>
    <t>УТВЕРЖДАЮ</t>
  </si>
  <si>
    <t>Директор ООО УК "Эталон" _____________________Н.К.Дмитриева</t>
  </si>
  <si>
    <t>за период 01.01.2021-31.12.2021 (Управление)</t>
  </si>
  <si>
    <t>Услуши банка     (%% и учлуги)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</si>
</sst>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6" applyNumberFormat="0" applyAlignment="0" applyProtection="0"/>
    <xf numFmtId="0" fontId="14" fillId="22" borderId="37" applyNumberFormat="0" applyAlignment="0" applyProtection="0"/>
    <xf numFmtId="0" fontId="15" fillId="22" borderId="36" applyNumberFormat="0" applyAlignment="0" applyProtection="0"/>
    <xf numFmtId="164" fontId="1" fillId="0" borderId="0" applyFont="0" applyFill="0" applyBorder="0" applyAlignment="0" applyProtection="0"/>
    <xf numFmtId="0" fontId="16" fillId="0" borderId="38" applyNumberFormat="0" applyFill="0" applyAlignment="0" applyProtection="0"/>
    <xf numFmtId="0" fontId="17" fillId="0" borderId="39" applyNumberFormat="0" applyFill="0" applyAlignment="0" applyProtection="0"/>
    <xf numFmtId="0" fontId="18" fillId="0" borderId="4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41" applyNumberFormat="0" applyFill="0" applyAlignment="0" applyProtection="0"/>
    <xf numFmtId="0" fontId="20" fillId="23" borderId="42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43" applyNumberFormat="0" applyFont="0" applyAlignment="0" applyProtection="0"/>
    <xf numFmtId="0" fontId="1" fillId="25" borderId="43" applyNumberFormat="0" applyFont="0" applyAlignment="0" applyProtection="0"/>
    <xf numFmtId="0" fontId="25" fillId="0" borderId="4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88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1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0" fontId="10" fillId="0" borderId="0" xfId="0" applyFont="1"/>
    <xf numFmtId="0" fontId="3" fillId="0" borderId="2" xfId="1" applyFont="1" applyBorder="1" applyAlignment="1">
      <alignment horizontal="center" vertical="center" wrapText="1"/>
    </xf>
    <xf numFmtId="3" fontId="1" fillId="0" borderId="0" xfId="1" applyNumberFormat="1"/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2" borderId="34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" fillId="3" borderId="19" xfId="1" applyFont="1" applyFill="1" applyBorder="1" applyAlignment="1">
      <alignment horizontal="left"/>
    </xf>
    <xf numFmtId="0" fontId="2" fillId="3" borderId="20" xfId="1" applyFont="1" applyFill="1" applyBorder="1" applyAlignment="1">
      <alignment horizontal="left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28" fillId="0" borderId="0" xfId="1" applyFont="1"/>
    <xf numFmtId="0" fontId="28" fillId="0" borderId="0" xfId="1" applyFont="1" applyAlignment="1">
      <alignment horizontal="right"/>
    </xf>
    <xf numFmtId="3" fontId="9" fillId="2" borderId="10" xfId="1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1" xfId="1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39"/>
  <sheetViews>
    <sheetView tabSelected="1" topLeftCell="A25" workbookViewId="0">
      <selection activeCell="E44" sqref="E43:E44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</cols>
  <sheetData>
    <row r="1" spans="1:12">
      <c r="A1" s="1"/>
      <c r="B1" s="1"/>
      <c r="C1" s="1"/>
      <c r="D1" s="1"/>
      <c r="E1" s="1"/>
      <c r="F1" s="81"/>
      <c r="G1" s="81"/>
      <c r="H1" s="81"/>
      <c r="I1" s="82" t="s">
        <v>26</v>
      </c>
      <c r="J1" s="1"/>
      <c r="K1" s="1"/>
      <c r="L1" s="1"/>
    </row>
    <row r="2" spans="1:12">
      <c r="A2" s="1"/>
      <c r="B2" s="1"/>
      <c r="C2" s="1"/>
      <c r="D2" s="1"/>
      <c r="E2" s="1"/>
      <c r="F2" s="81"/>
      <c r="G2" s="81"/>
      <c r="H2" s="81"/>
      <c r="I2" s="82" t="s">
        <v>27</v>
      </c>
      <c r="J2" s="1"/>
      <c r="K2" s="1"/>
      <c r="L2" s="1"/>
    </row>
    <row r="3" spans="1:1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.75" thickBot="1">
      <c r="A4" s="41" t="s">
        <v>28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</row>
    <row r="5" spans="1:12" ht="54.75" thickBot="1">
      <c r="A5" s="42" t="s">
        <v>1</v>
      </c>
      <c r="B5" s="43"/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37" t="s">
        <v>7</v>
      </c>
      <c r="I5" s="2" t="s">
        <v>8</v>
      </c>
      <c r="J5" s="3"/>
      <c r="K5" s="1"/>
      <c r="L5" s="1"/>
    </row>
    <row r="6" spans="1:12">
      <c r="A6" s="44">
        <v>1</v>
      </c>
      <c r="B6" s="45"/>
      <c r="C6" s="4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6">
        <v>8</v>
      </c>
      <c r="J6" s="3"/>
      <c r="K6" s="1"/>
      <c r="L6" s="1"/>
    </row>
    <row r="7" spans="1:12">
      <c r="A7" s="46" t="s">
        <v>9</v>
      </c>
      <c r="B7" s="47"/>
      <c r="C7" s="47"/>
      <c r="D7" s="47"/>
      <c r="E7" s="47"/>
      <c r="F7" s="47"/>
      <c r="G7" s="47"/>
      <c r="H7" s="47"/>
      <c r="I7" s="48"/>
      <c r="J7" s="3"/>
      <c r="K7" s="1"/>
      <c r="L7" s="1"/>
    </row>
    <row r="8" spans="1:12">
      <c r="A8" s="49" t="s">
        <v>10</v>
      </c>
      <c r="B8" s="50"/>
      <c r="C8" s="7">
        <v>-3449.2439999998023</v>
      </c>
      <c r="D8" s="8">
        <v>33252.61000000019</v>
      </c>
      <c r="E8" s="9">
        <v>246772.68</v>
      </c>
      <c r="F8" s="9">
        <v>246781.34</v>
      </c>
      <c r="G8" s="7">
        <v>237594.01</v>
      </c>
      <c r="H8" s="7">
        <f>C8+E8-F8</f>
        <v>-3457.9039999998058</v>
      </c>
      <c r="I8" s="8">
        <f>D8+E8-G8</f>
        <v>42431.280000000144</v>
      </c>
      <c r="J8" s="10"/>
      <c r="K8" s="10"/>
      <c r="L8" s="10"/>
    </row>
    <row r="9" spans="1:12">
      <c r="A9" s="51"/>
      <c r="B9" s="52"/>
      <c r="C9" s="7"/>
      <c r="D9" s="11"/>
      <c r="E9" s="9"/>
      <c r="F9" s="9"/>
      <c r="G9" s="7"/>
      <c r="H9" s="7"/>
      <c r="I9" s="11"/>
      <c r="J9" s="10"/>
      <c r="K9" s="10"/>
      <c r="L9" s="10"/>
    </row>
    <row r="10" spans="1:12">
      <c r="A10" s="51" t="s">
        <v>11</v>
      </c>
      <c r="B10" s="52"/>
      <c r="C10" s="7">
        <v>246457.24000000022</v>
      </c>
      <c r="D10" s="8">
        <v>31745.670000000158</v>
      </c>
      <c r="E10" s="12">
        <v>258887.4</v>
      </c>
      <c r="F10" s="13">
        <v>57281</v>
      </c>
      <c r="G10" s="7">
        <v>246497.49</v>
      </c>
      <c r="H10" s="7">
        <f>C10+E10-F10</f>
        <v>448063.64000000025</v>
      </c>
      <c r="I10" s="8">
        <f>D10+E10-G10</f>
        <v>44135.580000000191</v>
      </c>
      <c r="J10" s="14"/>
      <c r="K10" s="14"/>
      <c r="L10" s="14"/>
    </row>
    <row r="11" spans="1:12">
      <c r="A11" s="53"/>
      <c r="B11" s="54"/>
      <c r="C11" s="15"/>
      <c r="D11" s="16"/>
      <c r="E11" s="17"/>
      <c r="F11" s="17"/>
      <c r="G11" s="15"/>
      <c r="H11" s="15"/>
      <c r="I11" s="16"/>
      <c r="J11" s="1"/>
      <c r="K11" s="1"/>
      <c r="L11" s="1"/>
    </row>
    <row r="12" spans="1:12">
      <c r="A12" s="39" t="s">
        <v>12</v>
      </c>
      <c r="B12" s="40"/>
      <c r="C12" s="7">
        <v>-9.4600000000209548</v>
      </c>
      <c r="D12" s="8">
        <v>6879.1099999999715</v>
      </c>
      <c r="E12" s="12">
        <v>51256.2</v>
      </c>
      <c r="F12" s="12">
        <v>51256</v>
      </c>
      <c r="G12" s="7">
        <v>49397.15</v>
      </c>
      <c r="H12" s="7">
        <f>C12+E12-F12</f>
        <v>-9.2600000000238651</v>
      </c>
      <c r="I12" s="8">
        <f>D12+E12-G12</f>
        <v>8738.1599999999671</v>
      </c>
      <c r="J12" s="1"/>
      <c r="K12" s="1"/>
      <c r="L12" s="1"/>
    </row>
    <row r="13" spans="1:12">
      <c r="A13" s="53"/>
      <c r="B13" s="54"/>
      <c r="C13" s="15"/>
      <c r="D13" s="18"/>
      <c r="E13" s="17"/>
      <c r="F13" s="17"/>
      <c r="G13" s="15"/>
      <c r="H13" s="7"/>
      <c r="I13" s="8"/>
      <c r="J13" s="1"/>
      <c r="K13" s="1"/>
      <c r="L13" s="1"/>
    </row>
    <row r="14" spans="1:12">
      <c r="A14" s="39" t="s">
        <v>13</v>
      </c>
      <c r="B14" s="40"/>
      <c r="C14" s="19">
        <v>-1800.4800000000378</v>
      </c>
      <c r="D14" s="8">
        <v>621.61999999999853</v>
      </c>
      <c r="E14" s="12">
        <v>3013.23</v>
      </c>
      <c r="F14" s="12">
        <v>3013</v>
      </c>
      <c r="G14" s="7">
        <v>3406.99</v>
      </c>
      <c r="H14" s="7">
        <f>C14+E14-F14</f>
        <v>-1800.2500000000377</v>
      </c>
      <c r="I14" s="8">
        <f>D14+E14-G14</f>
        <v>227.85999999999876</v>
      </c>
    </row>
    <row r="15" spans="1:12">
      <c r="A15" s="39"/>
      <c r="B15" s="40"/>
      <c r="C15" s="19"/>
      <c r="D15" s="8"/>
      <c r="E15" s="12"/>
      <c r="F15" s="12"/>
      <c r="G15" s="7"/>
      <c r="H15" s="7"/>
      <c r="I15" s="8"/>
    </row>
    <row r="16" spans="1:12">
      <c r="A16" s="39" t="s">
        <v>14</v>
      </c>
      <c r="B16" s="40"/>
      <c r="C16" s="19">
        <v>-0.47000000003936293</v>
      </c>
      <c r="D16" s="8">
        <v>447.34000000000151</v>
      </c>
      <c r="E16" s="12">
        <v>2174.48</v>
      </c>
      <c r="F16" s="12">
        <v>2174</v>
      </c>
      <c r="G16" s="7">
        <v>2459.39</v>
      </c>
      <c r="H16" s="7">
        <f>C16+E16-F16</f>
        <v>9.9999999606552592E-3</v>
      </c>
      <c r="I16" s="8">
        <f>D16+E16-G16</f>
        <v>162.43000000000166</v>
      </c>
    </row>
    <row r="17" spans="1:12">
      <c r="A17" s="39"/>
      <c r="B17" s="40"/>
      <c r="C17" s="19"/>
      <c r="D17" s="8"/>
      <c r="E17" s="12"/>
      <c r="F17" s="12"/>
      <c r="G17" s="7"/>
      <c r="H17" s="7"/>
      <c r="I17" s="8"/>
    </row>
    <row r="18" spans="1:12">
      <c r="A18" s="39" t="s">
        <v>15</v>
      </c>
      <c r="B18" s="40"/>
      <c r="C18" s="19">
        <v>-0.49000000002706656</v>
      </c>
      <c r="D18" s="8">
        <v>3997.1200000000172</v>
      </c>
      <c r="E18" s="12">
        <v>33114.19</v>
      </c>
      <c r="F18" s="12">
        <v>33114</v>
      </c>
      <c r="G18" s="7">
        <v>30865.7</v>
      </c>
      <c r="H18" s="7">
        <f>C18+E18-F18</f>
        <v>-0.30000000002473826</v>
      </c>
      <c r="I18" s="8">
        <f>D18+E18-G18</f>
        <v>6245.6100000000188</v>
      </c>
    </row>
    <row r="19" spans="1:12">
      <c r="A19" s="39"/>
      <c r="B19" s="40"/>
      <c r="C19" s="19"/>
      <c r="D19" s="8"/>
      <c r="E19" s="12"/>
      <c r="F19" s="12"/>
      <c r="G19" s="7"/>
      <c r="H19" s="7"/>
      <c r="I19" s="8"/>
    </row>
    <row r="20" spans="1:12">
      <c r="A20" s="39" t="s">
        <v>16</v>
      </c>
      <c r="B20" s="57"/>
      <c r="C20" s="7">
        <v>0</v>
      </c>
      <c r="D20" s="20">
        <v>0</v>
      </c>
      <c r="E20" s="19"/>
      <c r="F20" s="19"/>
      <c r="G20" s="19"/>
      <c r="H20" s="19">
        <f>C20+E20-F20</f>
        <v>0</v>
      </c>
      <c r="I20" s="83">
        <f>D20+E20-G20</f>
        <v>0</v>
      </c>
    </row>
    <row r="21" spans="1:12" ht="15.75" thickBot="1">
      <c r="A21" s="58"/>
      <c r="B21" s="59"/>
      <c r="C21" s="21"/>
      <c r="D21" s="22"/>
      <c r="E21" s="23"/>
      <c r="F21" s="23"/>
      <c r="G21" s="21"/>
      <c r="H21" s="21"/>
      <c r="I21" s="22"/>
      <c r="J21" s="1"/>
      <c r="K21" s="1"/>
      <c r="L21" s="1"/>
    </row>
    <row r="22" spans="1:12" ht="15.75" thickBot="1">
      <c r="A22" s="60" t="s">
        <v>17</v>
      </c>
      <c r="B22" s="61"/>
      <c r="C22" s="24">
        <f>C8+C10+C12+C14+C16+C18+C20</f>
        <v>241197.09600000031</v>
      </c>
      <c r="D22" s="24">
        <f t="shared" ref="D22:I22" si="0">D8+D10+D12+D14+D16+D18+D20</f>
        <v>76943.470000000321</v>
      </c>
      <c r="E22" s="24">
        <f t="shared" si="0"/>
        <v>595218.17999999993</v>
      </c>
      <c r="F22" s="24">
        <f t="shared" si="0"/>
        <v>393619.33999999997</v>
      </c>
      <c r="G22" s="24">
        <f t="shared" si="0"/>
        <v>570220.73</v>
      </c>
      <c r="H22" s="24">
        <f t="shared" si="0"/>
        <v>442795.93600000028</v>
      </c>
      <c r="I22" s="24">
        <f t="shared" si="0"/>
        <v>101940.92000000033</v>
      </c>
      <c r="J22" s="1"/>
      <c r="K22" s="1"/>
      <c r="L22" s="1"/>
    </row>
    <row r="23" spans="1:12">
      <c r="A23" s="25"/>
      <c r="B23" s="26"/>
      <c r="C23" s="27"/>
      <c r="D23" s="27"/>
      <c r="E23" s="27"/>
      <c r="F23" s="27"/>
      <c r="G23" s="27"/>
      <c r="H23" s="27"/>
      <c r="I23" s="28"/>
      <c r="J23" s="1"/>
      <c r="K23" s="1"/>
      <c r="L23" s="1"/>
    </row>
    <row r="24" spans="1:12" ht="29.25" customHeight="1">
      <c r="A24" s="62" t="s">
        <v>18</v>
      </c>
      <c r="B24" s="63"/>
      <c r="C24" s="19">
        <v>752606.93</v>
      </c>
      <c r="D24" s="19">
        <v>20647.249999999971</v>
      </c>
      <c r="E24" s="12">
        <f>170628.72+7529.28</f>
        <v>178158</v>
      </c>
      <c r="F24" s="12"/>
      <c r="G24" s="19">
        <f>163729.13+7529.28</f>
        <v>171258.41</v>
      </c>
      <c r="H24" s="20">
        <f>C24+E24-F24</f>
        <v>930764.93</v>
      </c>
      <c r="I24" s="20">
        <f>D24+E24-G24</f>
        <v>27546.839999999967</v>
      </c>
      <c r="J24" s="14"/>
      <c r="K24" s="14"/>
      <c r="L24" s="14"/>
    </row>
    <row r="25" spans="1:12" ht="29.25" customHeight="1">
      <c r="A25" s="62" t="s">
        <v>29</v>
      </c>
      <c r="B25" s="63"/>
      <c r="C25" s="19"/>
      <c r="D25" s="19"/>
      <c r="E25" s="12">
        <v>11739.11</v>
      </c>
      <c r="F25" s="12"/>
      <c r="G25" s="19">
        <v>11739.11</v>
      </c>
      <c r="H25" s="20">
        <f>C25+E25</f>
        <v>11739.11</v>
      </c>
      <c r="I25" s="20"/>
      <c r="J25" s="14"/>
      <c r="K25" s="14"/>
      <c r="L25" s="14"/>
    </row>
    <row r="26" spans="1:12">
      <c r="A26" s="64" t="s">
        <v>17</v>
      </c>
      <c r="B26" s="65"/>
      <c r="C26" s="29">
        <f t="shared" ref="C26:H26" si="1">C24+C25</f>
        <v>752606.93</v>
      </c>
      <c r="D26" s="29">
        <f t="shared" si="1"/>
        <v>20647.249999999971</v>
      </c>
      <c r="E26" s="29">
        <f t="shared" si="1"/>
        <v>189897.11</v>
      </c>
      <c r="F26" s="29">
        <f t="shared" si="1"/>
        <v>0</v>
      </c>
      <c r="G26" s="29">
        <f t="shared" si="1"/>
        <v>182997.52000000002</v>
      </c>
      <c r="H26" s="29">
        <f t="shared" si="1"/>
        <v>942504.04</v>
      </c>
      <c r="I26" s="29">
        <f>I24</f>
        <v>27546.839999999967</v>
      </c>
      <c r="J26" s="38"/>
      <c r="K26" s="38"/>
      <c r="L26" s="1"/>
    </row>
    <row r="27" spans="1:12" ht="15.75" thickBot="1">
      <c r="A27" s="66"/>
      <c r="B27" s="67"/>
      <c r="C27" s="67"/>
      <c r="D27" s="67"/>
      <c r="E27" s="67"/>
      <c r="F27" s="67"/>
      <c r="G27" s="67"/>
      <c r="H27" s="67"/>
      <c r="I27" s="68"/>
    </row>
    <row r="28" spans="1:12">
      <c r="A28" s="55" t="s">
        <v>19</v>
      </c>
      <c r="B28" s="56"/>
      <c r="C28" s="30">
        <v>-5920.4900000000061</v>
      </c>
      <c r="D28" s="30">
        <v>-1555.889999999973</v>
      </c>
      <c r="E28" s="30"/>
      <c r="F28" s="30"/>
      <c r="G28" s="30">
        <v>-2081.25</v>
      </c>
      <c r="H28" s="30">
        <f>C28+E28-F28</f>
        <v>-5920.4900000000061</v>
      </c>
      <c r="I28" s="31">
        <f>D28+E28-G28</f>
        <v>525.36000000002696</v>
      </c>
    </row>
    <row r="29" spans="1:12">
      <c r="A29" s="75" t="s">
        <v>20</v>
      </c>
      <c r="B29" s="76"/>
      <c r="C29" s="19">
        <v>-14028.800000000032</v>
      </c>
      <c r="D29" s="19">
        <v>-1150.2599999999991</v>
      </c>
      <c r="E29" s="19"/>
      <c r="F29" s="19"/>
      <c r="G29" s="19">
        <v>-1487.41</v>
      </c>
      <c r="H29" s="19">
        <f>C29+E29-F29</f>
        <v>-14028.800000000032</v>
      </c>
      <c r="I29" s="8">
        <f>D29+E29-G29</f>
        <v>337.150000000001</v>
      </c>
    </row>
    <row r="30" spans="1:12">
      <c r="A30" s="39" t="s">
        <v>21</v>
      </c>
      <c r="B30" s="57"/>
      <c r="C30" s="19">
        <v>-22172.880000000005</v>
      </c>
      <c r="D30" s="19">
        <v>0.23999999988882337</v>
      </c>
      <c r="E30" s="19"/>
      <c r="F30" s="19"/>
      <c r="G30" s="19"/>
      <c r="H30" s="19">
        <f>C30+E30-F30</f>
        <v>-22172.880000000005</v>
      </c>
      <c r="I30" s="8">
        <f>D30+E30-G30</f>
        <v>0.23999999988882337</v>
      </c>
    </row>
    <row r="31" spans="1:12">
      <c r="A31" s="39" t="s">
        <v>22</v>
      </c>
      <c r="B31" s="57"/>
      <c r="C31" s="19">
        <v>0</v>
      </c>
      <c r="D31" s="19">
        <v>3.2969182939268649E-12</v>
      </c>
      <c r="E31" s="19"/>
      <c r="F31" s="19"/>
      <c r="G31" s="19"/>
      <c r="H31" s="19">
        <f>C31+E31-F31</f>
        <v>0</v>
      </c>
      <c r="I31" s="8">
        <f>D31+E31-G31</f>
        <v>3.2969182939268649E-12</v>
      </c>
    </row>
    <row r="32" spans="1:12" ht="15.75" thickBot="1">
      <c r="A32" s="77"/>
      <c r="B32" s="78"/>
      <c r="C32" s="32">
        <v>0</v>
      </c>
      <c r="D32" s="32"/>
      <c r="E32" s="32"/>
      <c r="F32" s="32"/>
      <c r="G32" s="32"/>
      <c r="H32" s="33">
        <f>C32+E32-F32</f>
        <v>0</v>
      </c>
      <c r="I32" s="34"/>
    </row>
    <row r="33" spans="1:9" ht="15.75" thickBot="1">
      <c r="A33" s="79" t="s">
        <v>17</v>
      </c>
      <c r="B33" s="80"/>
      <c r="C33" s="35">
        <f>C28+C29+C30+C31</f>
        <v>-42122.170000000042</v>
      </c>
      <c r="D33" s="35">
        <f t="shared" ref="D33:I33" si="2">D28+D29+D30+D31</f>
        <v>-2705.9100000000803</v>
      </c>
      <c r="E33" s="35">
        <f t="shared" si="2"/>
        <v>0</v>
      </c>
      <c r="F33" s="35">
        <f t="shared" si="2"/>
        <v>0</v>
      </c>
      <c r="G33" s="35">
        <f t="shared" si="2"/>
        <v>-3568.66</v>
      </c>
      <c r="H33" s="35">
        <f t="shared" si="2"/>
        <v>-42122.170000000042</v>
      </c>
      <c r="I33" s="35">
        <f t="shared" si="2"/>
        <v>862.74999999992008</v>
      </c>
    </row>
    <row r="34" spans="1:9" ht="15.75" thickBot="1">
      <c r="A34" s="73" t="s">
        <v>23</v>
      </c>
      <c r="B34" s="74"/>
      <c r="C34" s="24">
        <f>C22+C26+C33</f>
        <v>951681.85600000026</v>
      </c>
      <c r="D34" s="24">
        <f t="shared" ref="D34:I34" si="3">D22+D26+D33</f>
        <v>94884.810000000216</v>
      </c>
      <c r="E34" s="24">
        <f t="shared" si="3"/>
        <v>785115.28999999992</v>
      </c>
      <c r="F34" s="24">
        <f t="shared" si="3"/>
        <v>393619.33999999997</v>
      </c>
      <c r="G34" s="24">
        <f t="shared" si="3"/>
        <v>749649.59</v>
      </c>
      <c r="H34" s="24">
        <f t="shared" si="3"/>
        <v>1343177.8060000003</v>
      </c>
      <c r="I34" s="24">
        <f t="shared" si="3"/>
        <v>130350.51000000023</v>
      </c>
    </row>
    <row r="35" spans="1:9" s="36" customFormat="1" ht="15.75" hidden="1" thickBot="1">
      <c r="A35" s="69" t="s">
        <v>24</v>
      </c>
      <c r="B35" s="70"/>
      <c r="C35" s="20">
        <f>C36</f>
        <v>0</v>
      </c>
      <c r="D35" s="20"/>
      <c r="E35" s="20"/>
      <c r="F35" s="20"/>
      <c r="G35" s="20"/>
      <c r="H35" s="20">
        <f>H36</f>
        <v>0</v>
      </c>
      <c r="I35" s="20">
        <f>D35+E35-G35</f>
        <v>0</v>
      </c>
    </row>
    <row r="36" spans="1:9" s="36" customFormat="1" ht="15.75" hidden="1" thickBot="1">
      <c r="A36" s="71"/>
      <c r="B36" s="72"/>
      <c r="C36" s="20"/>
      <c r="D36" s="20"/>
      <c r="E36" s="20"/>
      <c r="F36" s="20"/>
      <c r="G36" s="20"/>
      <c r="H36" s="19"/>
      <c r="I36" s="20"/>
    </row>
    <row r="37" spans="1:9" ht="15.75" hidden="1" thickBot="1">
      <c r="A37" s="71"/>
      <c r="B37" s="72"/>
      <c r="C37" s="20"/>
      <c r="D37" s="20"/>
      <c r="E37" s="20"/>
      <c r="F37" s="20"/>
      <c r="G37" s="20"/>
      <c r="H37" s="19"/>
      <c r="I37" s="20"/>
    </row>
    <row r="38" spans="1:9" ht="15.75" hidden="1" thickBot="1">
      <c r="A38" s="73" t="s">
        <v>25</v>
      </c>
      <c r="B38" s="74"/>
      <c r="C38" s="24">
        <f>C34+C35</f>
        <v>951681.85600000026</v>
      </c>
      <c r="D38" s="24">
        <f t="shared" ref="D38:I38" si="4">D34+D35</f>
        <v>94884.810000000216</v>
      </c>
      <c r="E38" s="24">
        <f t="shared" si="4"/>
        <v>785115.28999999992</v>
      </c>
      <c r="F38" s="24">
        <f t="shared" si="4"/>
        <v>393619.33999999997</v>
      </c>
      <c r="G38" s="24">
        <f t="shared" si="4"/>
        <v>749649.59</v>
      </c>
      <c r="H38" s="24">
        <f t="shared" si="4"/>
        <v>1343177.8060000003</v>
      </c>
      <c r="I38" s="24">
        <f t="shared" si="4"/>
        <v>130350.51000000023</v>
      </c>
    </row>
    <row r="39" spans="1:9">
      <c r="A39" s="84"/>
      <c r="B39" s="85"/>
      <c r="C39" s="86"/>
      <c r="D39" s="86"/>
      <c r="E39" s="86"/>
      <c r="F39" s="86"/>
      <c r="G39" s="86"/>
      <c r="H39" s="86"/>
      <c r="I39" s="87"/>
    </row>
  </sheetData>
  <mergeCells count="36">
    <mergeCell ref="A36:B36"/>
    <mergeCell ref="A37:B37"/>
    <mergeCell ref="A38:B38"/>
    <mergeCell ref="A39:I39"/>
    <mergeCell ref="A32:B32"/>
    <mergeCell ref="A33:B33"/>
    <mergeCell ref="A34:B34"/>
    <mergeCell ref="A35:B35"/>
    <mergeCell ref="A26:B26"/>
    <mergeCell ref="A28:B28"/>
    <mergeCell ref="A29:B29"/>
    <mergeCell ref="A30:B30"/>
    <mergeCell ref="A31:B31"/>
    <mergeCell ref="A27:I27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1:B21"/>
    <mergeCell ref="A24:B24"/>
    <mergeCell ref="A12:B12"/>
    <mergeCell ref="A6:B6"/>
    <mergeCell ref="A8:B8"/>
    <mergeCell ref="A9:B9"/>
    <mergeCell ref="A10:B10"/>
    <mergeCell ref="A11:B11"/>
    <mergeCell ref="A3:I3"/>
    <mergeCell ref="A4:I4"/>
    <mergeCell ref="A5:B5"/>
    <mergeCell ref="A7:I7"/>
  </mergeCells>
  <pageMargins left="0.7" right="0.7" top="0.75" bottom="0.75" header="0.3" footer="0.3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2020-05-13T11:30:41Z</dcterms:created>
  <dcterms:modified xsi:type="dcterms:W3CDTF">2022-06-28T11:57:06Z</dcterms:modified>
</cp:coreProperties>
</file>