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22г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34" i="1"/>
  <c r="F34"/>
  <c r="E34"/>
  <c r="D34"/>
  <c r="C34"/>
  <c r="I32"/>
  <c r="H32"/>
  <c r="I31"/>
  <c r="H31"/>
  <c r="I30"/>
  <c r="H30"/>
  <c r="I29"/>
  <c r="H29"/>
  <c r="F27"/>
  <c r="D27"/>
  <c r="C27"/>
  <c r="C35" s="1"/>
  <c r="C39" s="1"/>
  <c r="I26"/>
  <c r="H26"/>
  <c r="G25"/>
  <c r="G27" s="1"/>
  <c r="E25"/>
  <c r="E27" s="1"/>
  <c r="G23"/>
  <c r="F23"/>
  <c r="E23"/>
  <c r="D23"/>
  <c r="C23"/>
  <c r="K20"/>
  <c r="I20"/>
  <c r="H20"/>
  <c r="K18"/>
  <c r="I18"/>
  <c r="H18"/>
  <c r="K16"/>
  <c r="I16"/>
  <c r="H16"/>
  <c r="K14"/>
  <c r="I14"/>
  <c r="H14"/>
  <c r="I12"/>
  <c r="H12"/>
  <c r="I10"/>
  <c r="H10"/>
  <c r="I8"/>
  <c r="H8"/>
  <c r="H23" s="1"/>
  <c r="D35" l="1"/>
  <c r="D39" s="1"/>
  <c r="I34"/>
  <c r="H34"/>
  <c r="G35"/>
  <c r="G39" s="1"/>
  <c r="I23"/>
  <c r="I35" s="1"/>
  <c r="I39" s="1"/>
  <c r="F35"/>
  <c r="F39" s="1"/>
  <c r="E35"/>
  <c r="E39" s="1"/>
  <c r="I25"/>
  <c r="I27" s="1"/>
  <c r="H25"/>
  <c r="H27" s="1"/>
  <c r="H35" l="1"/>
  <c r="H39" s="1"/>
</calcChain>
</file>

<file path=xl/comments1.xml><?xml version="1.0" encoding="utf-8"?>
<comments xmlns="http://schemas.openxmlformats.org/spreadsheetml/2006/main">
  <authors>
    <author>Автор</author>
  </authors>
  <commentList>
    <comment ref="I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т.ч. ДЗ Виноградов</t>
        </r>
      </text>
    </comment>
  </commentList>
</comments>
</file>

<file path=xl/sharedStrings.xml><?xml version="1.0" encoding="utf-8"?>
<sst xmlns="http://schemas.openxmlformats.org/spreadsheetml/2006/main" count="32" uniqueCount="30">
  <si>
    <t>УТВЕРЖДАЮ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</si>
  <si>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</si>
  <si>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</si>
  <si>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</si>
  <si>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</si>
  <si>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</si>
  <si>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</si>
  <si>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</si>
  <si>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</si>
  <si>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Содержание</t>
  </si>
  <si>
    <t>Ремонт</t>
  </si>
  <si>
    <t>Управление</t>
  </si>
  <si>
    <t>ОДН водоснабж</t>
  </si>
  <si>
    <t>Сбор и вывоз ТБО</t>
  </si>
  <si>
    <t>Итого</t>
  </si>
  <si>
    <t xml:space="preserve">Водоснабжение </t>
  </si>
  <si>
    <t>водоотведение</t>
  </si>
  <si>
    <t>Теплоснабжение</t>
  </si>
  <si>
    <t>ВСЕГО по ЖКУ</t>
  </si>
  <si>
    <t>ОДН водоотв</t>
  </si>
  <si>
    <t>ОДН эл/сн</t>
  </si>
  <si>
    <t>Директор ООО УК "Эталон" _____________________Э.В. Цыганова</t>
  </si>
  <si>
    <t>ВСЕГО по дому</t>
  </si>
  <si>
    <t>Смета доходов и расходов денежных средств д.№ 22 по ул. Хелюльское шоссе с.Хелюля</t>
  </si>
  <si>
    <t>за период 01.01.2022-31.12.2022 (Управление)</t>
  </si>
  <si>
    <t>Обслуживаемая площадь  - 1550,5  кв.м.</t>
  </si>
  <si>
    <t>Капитальный ремонт</t>
  </si>
  <si>
    <t>Услуги банка</t>
  </si>
  <si>
    <t>Обращение с ТКО</t>
  </si>
  <si>
    <t xml:space="preserve">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</si>
</sst>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rgb="FF0000FF"/>
      <name val="Times New Roman"/>
      <family val="1"/>
      <charset val="204"/>
    </font>
    <font>
      <i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4" fillId="0" borderId="3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wrapText="1"/>
    </xf>
    <xf numFmtId="3" fontId="8" fillId="0" borderId="14" xfId="1" applyNumberFormat="1" applyFont="1" applyBorder="1" applyAlignment="1">
      <alignment horizontal="center"/>
    </xf>
    <xf numFmtId="3" fontId="8" fillId="0" borderId="15" xfId="1" applyNumberFormat="1" applyFont="1" applyBorder="1" applyAlignment="1">
      <alignment horizontal="center"/>
    </xf>
    <xf numFmtId="0" fontId="8" fillId="0" borderId="0" xfId="1" applyFont="1"/>
    <xf numFmtId="3" fontId="6" fillId="0" borderId="15" xfId="1" applyNumberFormat="1" applyFont="1" applyBorder="1" applyAlignment="1">
      <alignment horizontal="center"/>
    </xf>
    <xf numFmtId="3" fontId="8" fillId="0" borderId="19" xfId="1" applyNumberFormat="1" applyFont="1" applyBorder="1" applyAlignment="1">
      <alignment horizontal="center"/>
    </xf>
    <xf numFmtId="3" fontId="8" fillId="2" borderId="19" xfId="1" applyNumberFormat="1" applyFont="1" applyFill="1" applyBorder="1" applyAlignment="1">
      <alignment horizontal="center"/>
    </xf>
    <xf numFmtId="3" fontId="6" fillId="0" borderId="18" xfId="1" applyNumberFormat="1" applyFont="1" applyBorder="1" applyAlignment="1">
      <alignment horizontal="center"/>
    </xf>
    <xf numFmtId="3" fontId="6" fillId="0" borderId="17" xfId="1" applyNumberFormat="1" applyFont="1" applyBorder="1" applyAlignment="1">
      <alignment horizontal="center"/>
    </xf>
    <xf numFmtId="1" fontId="6" fillId="0" borderId="18" xfId="1" applyNumberFormat="1" applyFont="1" applyBorder="1" applyAlignment="1">
      <alignment horizontal="center"/>
    </xf>
    <xf numFmtId="3" fontId="3" fillId="3" borderId="20" xfId="1" applyNumberFormat="1" applyFont="1" applyFill="1" applyBorder="1" applyAlignment="1">
      <alignment horizontal="center"/>
    </xf>
    <xf numFmtId="3" fontId="8" fillId="0" borderId="9" xfId="1" applyNumberFormat="1" applyFont="1" applyBorder="1" applyAlignment="1">
      <alignment horizontal="center"/>
    </xf>
    <xf numFmtId="3" fontId="8" fillId="0" borderId="12" xfId="1" applyNumberFormat="1" applyFont="1" applyBorder="1" applyAlignment="1">
      <alignment horizontal="center"/>
    </xf>
    <xf numFmtId="3" fontId="3" fillId="3" borderId="11" xfId="1" applyNumberFormat="1" applyFont="1" applyFill="1" applyBorder="1" applyAlignment="1">
      <alignment horizontal="center"/>
    </xf>
    <xf numFmtId="0" fontId="11" fillId="0" borderId="0" xfId="0" applyFont="1"/>
    <xf numFmtId="3" fontId="3" fillId="3" borderId="19" xfId="1" applyNumberFormat="1" applyFont="1" applyFill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9" xfId="1" applyNumberFormat="1" applyFont="1" applyBorder="1" applyAlignment="1">
      <alignment horizontal="center"/>
    </xf>
    <xf numFmtId="3" fontId="0" fillId="0" borderId="0" xfId="0" applyNumberFormat="1"/>
    <xf numFmtId="0" fontId="4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right" wrapText="1"/>
    </xf>
    <xf numFmtId="0" fontId="3" fillId="2" borderId="4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" fontId="3" fillId="2" borderId="5" xfId="1" applyNumberFormat="1" applyFont="1" applyFill="1" applyBorder="1" applyAlignment="1">
      <alignment horizontal="center"/>
    </xf>
    <xf numFmtId="3" fontId="3" fillId="2" borderId="21" xfId="1" applyNumberFormat="1" applyFont="1" applyFill="1" applyBorder="1" applyAlignment="1">
      <alignment horizontal="center"/>
    </xf>
    <xf numFmtId="3" fontId="8" fillId="0" borderId="10" xfId="1" applyNumberFormat="1" applyFont="1" applyBorder="1" applyAlignment="1">
      <alignment horizontal="center"/>
    </xf>
    <xf numFmtId="3" fontId="6" fillId="0" borderId="12" xfId="1" applyNumberFormat="1" applyFont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left"/>
    </xf>
    <xf numFmtId="0" fontId="8" fillId="0" borderId="24" xfId="1" applyFont="1" applyBorder="1" applyAlignment="1">
      <alignment horizontal="left" wrapText="1"/>
    </xf>
    <xf numFmtId="0" fontId="8" fillId="2" borderId="22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horizontal="center" wrapText="1"/>
    </xf>
    <xf numFmtId="0" fontId="6" fillId="0" borderId="0" xfId="1" applyFont="1" applyAlignment="1">
      <alignment horizontal="right" wrapText="1"/>
    </xf>
    <xf numFmtId="2" fontId="7" fillId="0" borderId="0" xfId="1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right" wrapText="1"/>
    </xf>
    <xf numFmtId="0" fontId="9" fillId="0" borderId="23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8" fillId="0" borderId="27" xfId="1" applyFont="1" applyBorder="1" applyAlignment="1">
      <alignment horizontal="left"/>
    </xf>
    <xf numFmtId="0" fontId="8" fillId="0" borderId="15" xfId="1" applyFont="1" applyBorder="1" applyAlignment="1">
      <alignment horizontal="left"/>
    </xf>
    <xf numFmtId="2" fontId="8" fillId="0" borderId="0" xfId="1" applyNumberFormat="1" applyFont="1"/>
    <xf numFmtId="0" fontId="8" fillId="0" borderId="8" xfId="1" applyFont="1" applyBorder="1" applyAlignment="1">
      <alignment horizontal="left"/>
    </xf>
    <xf numFmtId="3" fontId="8" fillId="0" borderId="28" xfId="1" applyNumberFormat="1" applyFont="1" applyBorder="1" applyAlignment="1">
      <alignment horizontal="center"/>
    </xf>
    <xf numFmtId="0" fontId="6" fillId="0" borderId="6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3" fontId="6" fillId="0" borderId="19" xfId="1" applyNumberFormat="1" applyFont="1" applyBorder="1" applyAlignment="1">
      <alignment horizontal="center"/>
    </xf>
    <xf numFmtId="1" fontId="12" fillId="0" borderId="19" xfId="1" applyNumberFormat="1" applyFont="1" applyBorder="1" applyAlignment="1">
      <alignment horizontal="center"/>
    </xf>
    <xf numFmtId="1" fontId="6" fillId="0" borderId="19" xfId="1" applyNumberFormat="1" applyFont="1" applyBorder="1" applyAlignment="1">
      <alignment horizontal="center"/>
    </xf>
    <xf numFmtId="0" fontId="8" fillId="0" borderId="29" xfId="1" applyFont="1" applyBorder="1" applyAlignment="1">
      <alignment horizontal="left"/>
    </xf>
    <xf numFmtId="0" fontId="8" fillId="0" borderId="28" xfId="1" applyFont="1" applyBorder="1" applyAlignment="1">
      <alignment horizontal="left"/>
    </xf>
    <xf numFmtId="3" fontId="6" fillId="0" borderId="28" xfId="1" applyNumberFormat="1" applyFont="1" applyBorder="1" applyAlignment="1">
      <alignment horizontal="center"/>
    </xf>
    <xf numFmtId="3" fontId="8" fillId="4" borderId="15" xfId="1" applyNumberFormat="1" applyFont="1" applyFill="1" applyBorder="1" applyAlignment="1">
      <alignment horizontal="center"/>
    </xf>
    <xf numFmtId="3" fontId="8" fillId="4" borderId="19" xfId="1" applyNumberFormat="1" applyFont="1" applyFill="1" applyBorder="1" applyAlignment="1">
      <alignment horizontal="center"/>
    </xf>
    <xf numFmtId="0" fontId="8" fillId="0" borderId="19" xfId="1" applyFont="1" applyBorder="1" applyAlignment="1">
      <alignment horizontal="left"/>
    </xf>
    <xf numFmtId="2" fontId="6" fillId="0" borderId="0" xfId="1" applyNumberFormat="1" applyFont="1" applyFill="1" applyBorder="1"/>
    <xf numFmtId="0" fontId="6" fillId="0" borderId="25" xfId="1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0" fontId="3" fillId="3" borderId="20" xfId="1" applyFont="1" applyFill="1" applyBorder="1" applyAlignment="1">
      <alignment horizontal="center"/>
    </xf>
    <xf numFmtId="0" fontId="3" fillId="3" borderId="30" xfId="1" applyFont="1" applyFill="1" applyBorder="1" applyAlignment="1">
      <alignment horizontal="center"/>
    </xf>
    <xf numFmtId="0" fontId="8" fillId="0" borderId="23" xfId="1" applyFont="1" applyBorder="1" applyAlignment="1">
      <alignment horizontal="left" wrapText="1"/>
    </xf>
    <xf numFmtId="3" fontId="8" fillId="0" borderId="0" xfId="1" applyNumberFormat="1" applyFont="1"/>
    <xf numFmtId="0" fontId="0" fillId="0" borderId="24" xfId="0" applyBorder="1" applyAlignment="1">
      <alignment horizontal="left" wrapText="1"/>
    </xf>
    <xf numFmtId="0" fontId="3" fillId="3" borderId="19" xfId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3" fontId="1" fillId="0" borderId="0" xfId="1" applyNumberFormat="1"/>
    <xf numFmtId="0" fontId="3" fillId="0" borderId="3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32" xfId="1" applyFont="1" applyBorder="1" applyAlignment="1">
      <alignment horizontal="center"/>
    </xf>
    <xf numFmtId="0" fontId="8" fillId="0" borderId="33" xfId="1" applyFont="1" applyBorder="1" applyAlignment="1">
      <alignment horizontal="left" wrapText="1"/>
    </xf>
    <xf numFmtId="0" fontId="8" fillId="0" borderId="9" xfId="1" applyFont="1" applyBorder="1" applyAlignment="1">
      <alignment horizontal="left" wrapText="1"/>
    </xf>
    <xf numFmtId="0" fontId="8" fillId="0" borderId="29" xfId="1" applyFont="1" applyBorder="1" applyAlignment="1">
      <alignment horizontal="left" wrapText="1"/>
    </xf>
    <xf numFmtId="0" fontId="8" fillId="0" borderId="19" xfId="1" applyFont="1" applyBorder="1" applyAlignment="1">
      <alignment horizontal="left" wrapText="1"/>
    </xf>
    <xf numFmtId="0" fontId="6" fillId="0" borderId="34" xfId="1" applyFont="1" applyBorder="1" applyAlignment="1">
      <alignment horizontal="left"/>
    </xf>
    <xf numFmtId="0" fontId="6" fillId="0" borderId="12" xfId="1" applyFont="1" applyBorder="1" applyAlignment="1">
      <alignment horizontal="left"/>
    </xf>
    <xf numFmtId="0" fontId="3" fillId="3" borderId="35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20" xfId="1" applyFont="1" applyFill="1" applyBorder="1" applyAlignment="1">
      <alignment horizontal="left"/>
    </xf>
    <xf numFmtId="0" fontId="3" fillId="3" borderId="30" xfId="1" applyFont="1" applyFill="1" applyBorder="1" applyAlignment="1">
      <alignment horizontal="left"/>
    </xf>
    <xf numFmtId="0" fontId="13" fillId="0" borderId="0" xfId="1" applyFont="1"/>
    <xf numFmtId="0" fontId="8" fillId="2" borderId="19" xfId="1" applyFont="1" applyFill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6" fillId="0" borderId="4" xfId="1" applyFont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5" xfId="1" applyFont="1" applyBorder="1" applyAlignment="1"/>
    <xf numFmtId="0" fontId="6" fillId="0" borderId="21" xfId="1" applyFont="1" applyBorder="1" applyAlignment="1"/>
    <xf numFmtId="0" fontId="6" fillId="0" borderId="31" xfId="1" applyFont="1" applyBorder="1" applyAlignment="1"/>
    <xf numFmtId="0" fontId="6" fillId="0" borderId="0" xfId="1" applyFont="1" applyBorder="1" applyAlignment="1"/>
    <xf numFmtId="0" fontId="6" fillId="0" borderId="32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3"/>
  <sheetViews>
    <sheetView tabSelected="1" workbookViewId="0">
      <selection activeCell="G45" sqref="G45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0" width="9.7109375" hidden="1" customWidth="1"/>
    <col min="11" max="12" width="0" hidden="1" customWidth="1"/>
  </cols>
  <sheetData>
    <row r="1" spans="1:14">
      <c r="A1" s="1"/>
      <c r="B1" s="1"/>
      <c r="C1" s="1"/>
      <c r="D1" s="1"/>
      <c r="E1" s="1"/>
      <c r="F1" s="2"/>
      <c r="G1" s="2"/>
      <c r="H1" s="2"/>
      <c r="I1" s="3" t="s">
        <v>0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2"/>
      <c r="G2" s="2"/>
      <c r="H2" s="2"/>
      <c r="I2" s="3" t="s">
        <v>21</v>
      </c>
      <c r="J2" s="1"/>
      <c r="K2" s="1"/>
      <c r="L2" s="1"/>
      <c r="M2" s="1"/>
      <c r="N2" s="1"/>
    </row>
    <row r="3" spans="1:14">
      <c r="A3" s="38" t="s">
        <v>23</v>
      </c>
      <c r="B3" s="38"/>
      <c r="C3" s="38"/>
      <c r="D3" s="38"/>
      <c r="E3" s="38"/>
      <c r="F3" s="38"/>
      <c r="G3" s="38"/>
      <c r="H3" s="38"/>
      <c r="I3" s="38"/>
      <c r="J3" s="1"/>
      <c r="K3" s="1"/>
      <c r="L3" s="1"/>
      <c r="M3" s="1"/>
      <c r="N3" s="1"/>
    </row>
    <row r="4" spans="1:14" ht="15.75" thickBot="1">
      <c r="A4" s="38" t="s">
        <v>24</v>
      </c>
      <c r="B4" s="38"/>
      <c r="C4" s="38"/>
      <c r="D4" s="38"/>
      <c r="E4" s="38"/>
      <c r="F4" s="38"/>
      <c r="G4" s="38"/>
      <c r="H4" s="38"/>
      <c r="I4" s="38"/>
      <c r="J4" s="1"/>
      <c r="K4" s="1"/>
      <c r="L4" s="1"/>
      <c r="M4" s="1"/>
      <c r="N4" s="1"/>
    </row>
    <row r="5" spans="1:14" ht="54.75" thickBot="1">
      <c r="A5" s="36" t="s">
        <v>1</v>
      </c>
      <c r="B5" s="37"/>
      <c r="C5" s="27" t="s">
        <v>2</v>
      </c>
      <c r="D5" s="27" t="s">
        <v>3</v>
      </c>
      <c r="E5" s="27" t="s">
        <v>4</v>
      </c>
      <c r="F5" s="27" t="s">
        <v>5</v>
      </c>
      <c r="G5" s="27" t="s">
        <v>6</v>
      </c>
      <c r="H5" s="27" t="s">
        <v>7</v>
      </c>
      <c r="I5" s="4" t="s">
        <v>8</v>
      </c>
      <c r="J5" s="1"/>
      <c r="K5" s="45"/>
      <c r="L5" s="45"/>
      <c r="M5" s="1"/>
      <c r="N5" s="1"/>
    </row>
    <row r="6" spans="1:14">
      <c r="A6" s="39">
        <v>1</v>
      </c>
      <c r="B6" s="40"/>
      <c r="C6" s="5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7">
        <v>8</v>
      </c>
      <c r="J6" s="46"/>
      <c r="K6" s="47"/>
      <c r="L6" s="28"/>
      <c r="M6" s="1"/>
      <c r="N6" s="1"/>
    </row>
    <row r="7" spans="1:14" ht="15" customHeight="1">
      <c r="A7" s="48" t="s">
        <v>25</v>
      </c>
      <c r="B7" s="49"/>
      <c r="C7" s="49"/>
      <c r="D7" s="49"/>
      <c r="E7" s="49"/>
      <c r="F7" s="49"/>
      <c r="G7" s="49"/>
      <c r="H7" s="49"/>
      <c r="I7" s="50"/>
      <c r="J7" s="46"/>
      <c r="K7" s="47"/>
      <c r="L7" s="28"/>
      <c r="M7" s="1"/>
      <c r="N7" s="1"/>
    </row>
    <row r="8" spans="1:14">
      <c r="A8" s="51" t="s">
        <v>9</v>
      </c>
      <c r="B8" s="52"/>
      <c r="C8" s="9">
        <v>-185.46000000002095</v>
      </c>
      <c r="D8" s="10">
        <v>41380.320000000007</v>
      </c>
      <c r="E8" s="24">
        <v>283400.15000000002</v>
      </c>
      <c r="F8" s="24">
        <v>283400.15000000002</v>
      </c>
      <c r="G8" s="9">
        <v>280117.20999999996</v>
      </c>
      <c r="H8" s="9">
        <f>C8+E8-F8</f>
        <v>-185.46000000002095</v>
      </c>
      <c r="I8" s="10">
        <f>D8+E8-G8</f>
        <v>44663.260000000068</v>
      </c>
      <c r="J8" s="53"/>
      <c r="K8" s="8"/>
      <c r="L8" s="8"/>
      <c r="M8" s="8"/>
      <c r="N8" s="8"/>
    </row>
    <row r="9" spans="1:14">
      <c r="A9" s="41"/>
      <c r="B9" s="54"/>
      <c r="C9" s="9"/>
      <c r="D9" s="55"/>
      <c r="E9" s="24"/>
      <c r="F9" s="24"/>
      <c r="G9" s="9"/>
      <c r="H9" s="9"/>
      <c r="I9" s="55"/>
      <c r="J9" s="53"/>
      <c r="K9" s="8"/>
      <c r="L9" s="8"/>
      <c r="M9" s="8"/>
      <c r="N9" s="8"/>
    </row>
    <row r="10" spans="1:14">
      <c r="A10" s="41" t="s">
        <v>10</v>
      </c>
      <c r="B10" s="54"/>
      <c r="C10" s="13">
        <v>-747021.2100000002</v>
      </c>
      <c r="D10" s="10">
        <v>49418.539999999863</v>
      </c>
      <c r="E10" s="25">
        <v>289324.08</v>
      </c>
      <c r="F10" s="25">
        <v>24921</v>
      </c>
      <c r="G10" s="9">
        <v>289468.51999999996</v>
      </c>
      <c r="H10" s="9">
        <f>C10+E10-F10</f>
        <v>-482618.13000000018</v>
      </c>
      <c r="I10" s="10">
        <f>D10+E10-G10</f>
        <v>49274.099999999919</v>
      </c>
      <c r="J10" s="53"/>
      <c r="K10" s="11"/>
      <c r="L10" s="11"/>
      <c r="M10" s="11"/>
      <c r="N10" s="11"/>
    </row>
    <row r="11" spans="1:14">
      <c r="A11" s="56"/>
      <c r="B11" s="57"/>
      <c r="C11" s="58"/>
      <c r="D11" s="12"/>
      <c r="E11" s="59"/>
      <c r="F11" s="60"/>
      <c r="G11" s="58"/>
      <c r="H11" s="58"/>
      <c r="I11" s="12"/>
      <c r="J11" s="1"/>
      <c r="K11" s="1"/>
      <c r="L11" s="1"/>
      <c r="M11" s="1"/>
      <c r="N11" s="1"/>
    </row>
    <row r="12" spans="1:14">
      <c r="A12" s="61" t="s">
        <v>11</v>
      </c>
      <c r="B12" s="62"/>
      <c r="C12" s="13">
        <v>0</v>
      </c>
      <c r="D12" s="10">
        <v>6463.1900000000169</v>
      </c>
      <c r="E12" s="25">
        <v>44189.25</v>
      </c>
      <c r="F12" s="25">
        <v>44189.25</v>
      </c>
      <c r="G12" s="9">
        <v>42760.21</v>
      </c>
      <c r="H12" s="9">
        <f>C12+E12-F12</f>
        <v>0</v>
      </c>
      <c r="I12" s="10">
        <f>D12+E12-G12</f>
        <v>7892.2300000000178</v>
      </c>
      <c r="J12" s="1"/>
      <c r="K12" s="1"/>
      <c r="L12" s="1"/>
      <c r="M12" s="1"/>
      <c r="N12" s="1"/>
    </row>
    <row r="13" spans="1:14">
      <c r="A13" s="56"/>
      <c r="B13" s="57"/>
      <c r="C13" s="58"/>
      <c r="D13" s="63"/>
      <c r="E13" s="60"/>
      <c r="F13" s="60"/>
      <c r="G13" s="58"/>
      <c r="H13" s="9"/>
      <c r="I13" s="10"/>
      <c r="J13" s="1"/>
      <c r="K13" s="1"/>
      <c r="L13" s="1"/>
      <c r="M13" s="1"/>
      <c r="N13" s="1"/>
    </row>
    <row r="14" spans="1:14">
      <c r="A14" s="61" t="s">
        <v>12</v>
      </c>
      <c r="B14" s="62"/>
      <c r="C14" s="13">
        <v>-0.1300000000393311</v>
      </c>
      <c r="D14" s="10">
        <v>456.01999999999884</v>
      </c>
      <c r="E14" s="25">
        <v>2046.97</v>
      </c>
      <c r="F14" s="25">
        <v>2046.97</v>
      </c>
      <c r="G14" s="9">
        <v>1930.29</v>
      </c>
      <c r="H14" s="9">
        <f>C14+E14-F14</f>
        <v>-0.13000000003944479</v>
      </c>
      <c r="I14" s="10">
        <f>D14+E14-G14</f>
        <v>572.69999999999891</v>
      </c>
      <c r="J14" s="64">
        <v>26951.39</v>
      </c>
      <c r="K14" s="65">
        <f>F14-J14</f>
        <v>-24904.42</v>
      </c>
      <c r="L14" s="1"/>
      <c r="M14" s="1"/>
    </row>
    <row r="15" spans="1:14">
      <c r="A15" s="61"/>
      <c r="B15" s="62"/>
      <c r="C15" s="13"/>
      <c r="D15" s="10"/>
      <c r="E15" s="25"/>
      <c r="F15" s="25"/>
      <c r="G15" s="9"/>
      <c r="H15" s="9"/>
      <c r="I15" s="10"/>
      <c r="J15" s="64"/>
      <c r="K15" s="64"/>
      <c r="L15" s="1"/>
      <c r="M15" s="1"/>
    </row>
    <row r="16" spans="1:14">
      <c r="A16" s="61" t="s">
        <v>19</v>
      </c>
      <c r="B16" s="62"/>
      <c r="C16" s="13">
        <v>-0.13000000003955847</v>
      </c>
      <c r="D16" s="10">
        <v>542.94999999999845</v>
      </c>
      <c r="E16" s="25">
        <v>2512.1000000000004</v>
      </c>
      <c r="F16" s="25">
        <v>2512.1</v>
      </c>
      <c r="G16" s="9">
        <v>2369.73</v>
      </c>
      <c r="H16" s="9">
        <f>C16+E16-F16</f>
        <v>-0.13000000003921741</v>
      </c>
      <c r="I16" s="10">
        <f>D16+E16-G16</f>
        <v>685.3199999999988</v>
      </c>
      <c r="J16" s="64">
        <v>27284.43</v>
      </c>
      <c r="K16" s="65">
        <f>F16-J16</f>
        <v>-24772.33</v>
      </c>
      <c r="L16" s="1"/>
      <c r="M16" s="1"/>
    </row>
    <row r="17" spans="1:16">
      <c r="A17" s="61"/>
      <c r="B17" s="62"/>
      <c r="C17" s="13"/>
      <c r="D17" s="10"/>
      <c r="E17" s="25"/>
      <c r="F17" s="25"/>
      <c r="G17" s="9"/>
      <c r="H17" s="9"/>
      <c r="I17" s="10"/>
      <c r="J17" s="64"/>
      <c r="K17" s="64"/>
      <c r="L17" s="1"/>
      <c r="M17" s="1"/>
    </row>
    <row r="18" spans="1:16">
      <c r="A18" s="61" t="s">
        <v>20</v>
      </c>
      <c r="B18" s="62"/>
      <c r="C18" s="13">
        <v>-7.0000000045183697E-2</v>
      </c>
      <c r="D18" s="10">
        <v>2330.6199999999935</v>
      </c>
      <c r="E18" s="25">
        <v>17086.599999999999</v>
      </c>
      <c r="F18" s="25">
        <v>17086.599999999999</v>
      </c>
      <c r="G18" s="9">
        <v>23960.14</v>
      </c>
      <c r="H18" s="9">
        <f>C18+E18-F18</f>
        <v>-7.0000000043364707E-2</v>
      </c>
      <c r="I18" s="10">
        <f>D18+E18-G18</f>
        <v>-4542.9200000000055</v>
      </c>
      <c r="J18" s="64">
        <v>12847</v>
      </c>
      <c r="K18" s="65">
        <f>F18-J18</f>
        <v>4239.5999999999985</v>
      </c>
      <c r="L18" s="1"/>
      <c r="M18" s="1"/>
    </row>
    <row r="19" spans="1:16">
      <c r="A19" s="61"/>
      <c r="B19" s="62"/>
      <c r="C19" s="13"/>
      <c r="D19" s="10"/>
      <c r="E19" s="25"/>
      <c r="F19" s="25"/>
      <c r="G19" s="9"/>
      <c r="H19" s="9"/>
      <c r="I19" s="10"/>
      <c r="J19" s="64"/>
      <c r="K19" s="64"/>
      <c r="L19" s="1"/>
      <c r="M19" s="1"/>
    </row>
    <row r="20" spans="1:16">
      <c r="A20" s="61" t="s">
        <v>13</v>
      </c>
      <c r="B20" s="66"/>
      <c r="C20" s="13">
        <v>-10.19999999999709</v>
      </c>
      <c r="D20" s="13">
        <v>-0.43000000002211891</v>
      </c>
      <c r="E20" s="13"/>
      <c r="F20" s="13"/>
      <c r="G20" s="13"/>
      <c r="H20" s="13">
        <f>C20+E20-F20</f>
        <v>-10.19999999999709</v>
      </c>
      <c r="I20" s="10">
        <f>D20+E20-G20</f>
        <v>-0.43000000002211891</v>
      </c>
      <c r="J20" s="64">
        <v>107745.12</v>
      </c>
      <c r="K20" s="65">
        <f>F20-J20</f>
        <v>-107745.12</v>
      </c>
    </row>
    <row r="21" spans="1:16">
      <c r="A21" s="61"/>
      <c r="B21" s="62"/>
      <c r="C21" s="13"/>
      <c r="D21" s="10"/>
      <c r="E21" s="25"/>
      <c r="F21" s="25"/>
      <c r="G21" s="9"/>
      <c r="H21" s="9"/>
      <c r="I21" s="10"/>
      <c r="J21" s="67"/>
      <c r="K21" s="1"/>
      <c r="L21" s="1"/>
      <c r="M21" s="1"/>
      <c r="N21" s="1"/>
    </row>
    <row r="22" spans="1:16" ht="15.75" thickBot="1">
      <c r="A22" s="68"/>
      <c r="B22" s="69"/>
      <c r="C22" s="15"/>
      <c r="D22" s="16"/>
      <c r="E22" s="17"/>
      <c r="F22" s="17"/>
      <c r="G22" s="15"/>
      <c r="H22" s="15"/>
      <c r="I22" s="16"/>
      <c r="J22" s="1"/>
      <c r="K22" s="1"/>
      <c r="L22" s="1"/>
      <c r="M22" s="1"/>
      <c r="N22" s="1"/>
    </row>
    <row r="23" spans="1:16" ht="15.75" thickBot="1">
      <c r="A23" s="70" t="s">
        <v>14</v>
      </c>
      <c r="B23" s="71"/>
      <c r="C23" s="18">
        <f>C8+C10+C12+C21+C14+C16+C18+C20</f>
        <v>-747217.20000000019</v>
      </c>
      <c r="D23" s="18">
        <f t="shared" ref="D23:I23" si="0">D8+D10+D12+D21+D14+D16+D18+D20</f>
        <v>100591.20999999986</v>
      </c>
      <c r="E23" s="18">
        <f t="shared" si="0"/>
        <v>638559.14999999991</v>
      </c>
      <c r="F23" s="18">
        <f t="shared" si="0"/>
        <v>374156.06999999995</v>
      </c>
      <c r="G23" s="18">
        <f t="shared" si="0"/>
        <v>640606.1</v>
      </c>
      <c r="H23" s="18">
        <f t="shared" si="0"/>
        <v>-482814.1200000004</v>
      </c>
      <c r="I23" s="18">
        <f t="shared" si="0"/>
        <v>98544.259999999951</v>
      </c>
      <c r="J23" s="1"/>
      <c r="K23" s="1"/>
      <c r="L23" s="1"/>
      <c r="M23" s="1"/>
      <c r="N23" s="1"/>
    </row>
    <row r="24" spans="1:16">
      <c r="A24" s="29"/>
      <c r="B24" s="30"/>
      <c r="C24" s="31"/>
      <c r="D24" s="31"/>
      <c r="E24" s="31"/>
      <c r="F24" s="31"/>
      <c r="G24" s="31"/>
      <c r="H24" s="31"/>
      <c r="I24" s="32"/>
      <c r="J24" s="1"/>
      <c r="K24" s="1"/>
      <c r="L24" s="1"/>
      <c r="M24" s="1"/>
      <c r="N24" s="1"/>
    </row>
    <row r="25" spans="1:16" ht="29.25" customHeight="1">
      <c r="A25" s="72" t="s">
        <v>26</v>
      </c>
      <c r="B25" s="42"/>
      <c r="C25" s="13">
        <v>765969.45</v>
      </c>
      <c r="D25" s="13">
        <v>35103.369999999937</v>
      </c>
      <c r="E25" s="25">
        <f>178092+25.61+23990.4</f>
        <v>202108.00999999998</v>
      </c>
      <c r="F25" s="25"/>
      <c r="G25" s="13">
        <f>174344+25.61+23990.4+1871.8</f>
        <v>200231.80999999997</v>
      </c>
      <c r="H25" s="13">
        <f>C25+E25-F25</f>
        <v>968077.46</v>
      </c>
      <c r="I25" s="13">
        <f>D25+E25-G25</f>
        <v>36979.569999999949</v>
      </c>
      <c r="J25" s="53"/>
      <c r="K25" s="11"/>
      <c r="L25" s="11"/>
      <c r="M25" s="11"/>
      <c r="N25" s="73"/>
      <c r="P25" s="26"/>
    </row>
    <row r="26" spans="1:16" ht="29.25" customHeight="1">
      <c r="A26" s="72" t="s">
        <v>27</v>
      </c>
      <c r="B26" s="74"/>
      <c r="C26" s="13">
        <v>19643.25</v>
      </c>
      <c r="D26" s="13">
        <v>-0.30000000000109139</v>
      </c>
      <c r="E26" s="25">
        <v>7881.07</v>
      </c>
      <c r="F26" s="25"/>
      <c r="G26" s="13">
        <v>7881.07</v>
      </c>
      <c r="H26" s="13">
        <f>C26+E26-F26</f>
        <v>27524.32</v>
      </c>
      <c r="I26" s="13">
        <f>D26+E26-G26</f>
        <v>-0.30000000000109139</v>
      </c>
      <c r="J26" s="53"/>
      <c r="K26" s="11"/>
      <c r="L26" s="11"/>
      <c r="M26" s="11"/>
      <c r="N26" s="11"/>
    </row>
    <row r="27" spans="1:16">
      <c r="A27" s="75" t="s">
        <v>14</v>
      </c>
      <c r="B27" s="76"/>
      <c r="C27" s="23">
        <f>C25+C26</f>
        <v>785612.7</v>
      </c>
      <c r="D27" s="23">
        <f t="shared" ref="D27:I27" si="1">D25+D26</f>
        <v>35103.069999999934</v>
      </c>
      <c r="E27" s="23">
        <f t="shared" si="1"/>
        <v>209989.08</v>
      </c>
      <c r="F27" s="23">
        <f t="shared" si="1"/>
        <v>0</v>
      </c>
      <c r="G27" s="23">
        <f t="shared" si="1"/>
        <v>208112.87999999998</v>
      </c>
      <c r="H27" s="23">
        <f t="shared" si="1"/>
        <v>995601.77999999991</v>
      </c>
      <c r="I27" s="23">
        <f t="shared" si="1"/>
        <v>36979.269999999946</v>
      </c>
      <c r="J27" s="1"/>
      <c r="K27" s="1"/>
      <c r="L27" s="1"/>
      <c r="M27" s="77"/>
      <c r="N27" s="77"/>
    </row>
    <row r="28" spans="1:16" ht="15.75" thickBot="1">
      <c r="A28" s="78"/>
      <c r="B28" s="79"/>
      <c r="C28" s="79"/>
      <c r="D28" s="79"/>
      <c r="E28" s="79"/>
      <c r="F28" s="79"/>
      <c r="G28" s="79"/>
      <c r="H28" s="79"/>
      <c r="I28" s="80"/>
      <c r="J28" s="1"/>
      <c r="N28" s="26"/>
    </row>
    <row r="29" spans="1:16">
      <c r="A29" s="81" t="s">
        <v>15</v>
      </c>
      <c r="B29" s="82"/>
      <c r="C29" s="19">
        <v>-2023.1500000000053</v>
      </c>
      <c r="D29" s="19">
        <v>4380.3700000000026</v>
      </c>
      <c r="E29" s="19"/>
      <c r="F29" s="19"/>
      <c r="G29" s="19">
        <v>588.29</v>
      </c>
      <c r="H29" s="19">
        <f>C29+E29-F29</f>
        <v>-2023.1500000000053</v>
      </c>
      <c r="I29" s="33">
        <f>D29+E29-G29</f>
        <v>3792.0800000000027</v>
      </c>
      <c r="J29" s="1"/>
    </row>
    <row r="30" spans="1:16">
      <c r="A30" s="83" t="s">
        <v>16</v>
      </c>
      <c r="B30" s="84"/>
      <c r="C30" s="13">
        <v>585.4900000000099</v>
      </c>
      <c r="D30" s="13">
        <v>3777.9500000000226</v>
      </c>
      <c r="E30" s="13">
        <v>-20</v>
      </c>
      <c r="F30" s="13"/>
      <c r="G30" s="13">
        <v>721.87</v>
      </c>
      <c r="H30" s="13">
        <f>C30+E30-F30</f>
        <v>565.4900000000099</v>
      </c>
      <c r="I30" s="10">
        <f>D30+E30-G30</f>
        <v>3036.0800000000227</v>
      </c>
      <c r="J30" s="1"/>
    </row>
    <row r="31" spans="1:16">
      <c r="A31" s="61" t="s">
        <v>17</v>
      </c>
      <c r="B31" s="66"/>
      <c r="C31" s="13">
        <v>56.840000000025611</v>
      </c>
      <c r="D31" s="13">
        <v>5259.7600000000075</v>
      </c>
      <c r="E31" s="13"/>
      <c r="F31" s="13"/>
      <c r="G31" s="13"/>
      <c r="H31" s="13">
        <f>C31+E31-F31</f>
        <v>56.840000000025611</v>
      </c>
      <c r="I31" s="10">
        <f>D31+E31-G31</f>
        <v>5259.7600000000075</v>
      </c>
      <c r="J31" s="1"/>
    </row>
    <row r="32" spans="1:16">
      <c r="A32" s="61" t="s">
        <v>28</v>
      </c>
      <c r="B32" s="66"/>
      <c r="C32" s="13">
        <v>0</v>
      </c>
      <c r="D32" s="13">
        <v>117.6999999999984</v>
      </c>
      <c r="E32" s="13"/>
      <c r="F32" s="13"/>
      <c r="G32" s="13"/>
      <c r="H32" s="13">
        <f>C32+E32-F32</f>
        <v>0</v>
      </c>
      <c r="I32" s="10">
        <f>D32+E32-G32</f>
        <v>117.6999999999984</v>
      </c>
      <c r="J32" s="1"/>
    </row>
    <row r="33" spans="1:10" ht="15.75" thickBot="1">
      <c r="A33" s="85"/>
      <c r="B33" s="86"/>
      <c r="C33" s="34"/>
      <c r="D33" s="34"/>
      <c r="E33" s="34"/>
      <c r="F33" s="34"/>
      <c r="G33" s="34"/>
      <c r="H33" s="20"/>
      <c r="I33" s="35"/>
      <c r="J33" s="1"/>
    </row>
    <row r="34" spans="1:10" ht="15.75" thickBot="1">
      <c r="A34" s="87" t="s">
        <v>14</v>
      </c>
      <c r="B34" s="88"/>
      <c r="C34" s="21">
        <f>C29+C30+C31+C32</f>
        <v>-1380.8199999999697</v>
      </c>
      <c r="D34" s="21">
        <f t="shared" ref="D34:I34" si="2">D29+D30+D31+D32</f>
        <v>13535.780000000032</v>
      </c>
      <c r="E34" s="21">
        <f t="shared" si="2"/>
        <v>-20</v>
      </c>
      <c r="F34" s="21">
        <f t="shared" si="2"/>
        <v>0</v>
      </c>
      <c r="G34" s="21">
        <f t="shared" si="2"/>
        <v>1310.1599999999999</v>
      </c>
      <c r="H34" s="21">
        <f t="shared" si="2"/>
        <v>-1400.8199999999697</v>
      </c>
      <c r="I34" s="21">
        <f t="shared" si="2"/>
        <v>12205.620000000032</v>
      </c>
      <c r="J34" s="1"/>
    </row>
    <row r="35" spans="1:10" ht="15.75" thickBot="1">
      <c r="A35" s="89" t="s">
        <v>18</v>
      </c>
      <c r="B35" s="90"/>
      <c r="C35" s="18">
        <f t="shared" ref="C35:I35" si="3">C23+C27+C34</f>
        <v>37014.679999999797</v>
      </c>
      <c r="D35" s="18">
        <f t="shared" si="3"/>
        <v>149230.05999999982</v>
      </c>
      <c r="E35" s="18">
        <f t="shared" si="3"/>
        <v>848528.22999999986</v>
      </c>
      <c r="F35" s="18">
        <f t="shared" si="3"/>
        <v>374156.06999999995</v>
      </c>
      <c r="G35" s="18">
        <f t="shared" si="3"/>
        <v>850029.14</v>
      </c>
      <c r="H35" s="18">
        <f t="shared" si="3"/>
        <v>511386.83999999956</v>
      </c>
      <c r="I35" s="18">
        <f t="shared" si="3"/>
        <v>147729.14999999994</v>
      </c>
      <c r="J35" s="1"/>
    </row>
    <row r="36" spans="1:10" s="22" customFormat="1">
      <c r="A36" s="43"/>
      <c r="B36" s="44"/>
      <c r="C36" s="14"/>
      <c r="D36" s="14"/>
      <c r="E36" s="14"/>
      <c r="F36" s="14"/>
      <c r="G36" s="14"/>
      <c r="H36" s="14"/>
      <c r="I36" s="14"/>
      <c r="J36" s="91"/>
    </row>
    <row r="37" spans="1:10" s="22" customFormat="1">
      <c r="A37" s="92"/>
      <c r="B37" s="93"/>
      <c r="C37" s="14"/>
      <c r="D37" s="14"/>
      <c r="E37" s="14"/>
      <c r="F37" s="14"/>
      <c r="G37" s="14"/>
      <c r="H37" s="13"/>
      <c r="I37" s="14"/>
      <c r="J37" s="91"/>
    </row>
    <row r="38" spans="1:10" ht="15.75" thickBot="1">
      <c r="A38" s="92"/>
      <c r="B38" s="93"/>
      <c r="C38" s="14"/>
      <c r="D38" s="14"/>
      <c r="E38" s="14"/>
      <c r="F38" s="14"/>
      <c r="G38" s="14"/>
      <c r="H38" s="13"/>
      <c r="I38" s="14"/>
      <c r="J38" s="1"/>
    </row>
    <row r="39" spans="1:10" ht="15.75" thickBot="1">
      <c r="A39" s="89" t="s">
        <v>22</v>
      </c>
      <c r="B39" s="90"/>
      <c r="C39" s="18">
        <f>C35+C36</f>
        <v>37014.679999999797</v>
      </c>
      <c r="D39" s="18">
        <f t="shared" ref="D39:I39" si="4">D35+D36</f>
        <v>149230.05999999982</v>
      </c>
      <c r="E39" s="18">
        <f t="shared" si="4"/>
        <v>848528.22999999986</v>
      </c>
      <c r="F39" s="18">
        <f t="shared" si="4"/>
        <v>374156.06999999995</v>
      </c>
      <c r="G39" s="18">
        <f t="shared" si="4"/>
        <v>850029.14</v>
      </c>
      <c r="H39" s="18">
        <f t="shared" si="4"/>
        <v>511386.83999999956</v>
      </c>
      <c r="I39" s="18">
        <f t="shared" si="4"/>
        <v>147729.14999999994</v>
      </c>
      <c r="J39" s="1"/>
    </row>
    <row r="40" spans="1:10">
      <c r="A40" s="94"/>
      <c r="B40" s="95"/>
      <c r="C40" s="96"/>
      <c r="D40" s="96"/>
      <c r="E40" s="96"/>
      <c r="F40" s="96"/>
      <c r="G40" s="96"/>
      <c r="H40" s="96"/>
      <c r="I40" s="97"/>
      <c r="J40" s="1"/>
    </row>
    <row r="41" spans="1:10">
      <c r="A41" s="98"/>
      <c r="B41" s="99"/>
      <c r="C41" s="99"/>
      <c r="D41" s="99"/>
      <c r="E41" s="99"/>
      <c r="F41" s="99"/>
      <c r="G41" s="99"/>
      <c r="H41" s="99"/>
      <c r="I41" s="100"/>
      <c r="J41" s="1"/>
    </row>
    <row r="43" spans="1:10">
      <c r="I43" t="s">
        <v>29</v>
      </c>
    </row>
  </sheetData>
  <mergeCells count="38">
    <mergeCell ref="A38:B38"/>
    <mergeCell ref="A39:B39"/>
    <mergeCell ref="A40:I41"/>
    <mergeCell ref="A36:B36"/>
    <mergeCell ref="A37:B37"/>
    <mergeCell ref="K5:L5"/>
    <mergeCell ref="A21:B21"/>
    <mergeCell ref="A26:B26"/>
    <mergeCell ref="A28:I28"/>
    <mergeCell ref="A31:B31"/>
    <mergeCell ref="A32:B32"/>
    <mergeCell ref="A33:B33"/>
    <mergeCell ref="A34:B34"/>
    <mergeCell ref="A35:B35"/>
    <mergeCell ref="A27:B27"/>
    <mergeCell ref="A29:B29"/>
    <mergeCell ref="A30:B30"/>
    <mergeCell ref="A19:B19"/>
    <mergeCell ref="A20:B20"/>
    <mergeCell ref="A22:B22"/>
    <mergeCell ref="A23:B23"/>
    <mergeCell ref="A25:B25"/>
    <mergeCell ref="A3:I3"/>
    <mergeCell ref="A4:I4"/>
    <mergeCell ref="A6:B6"/>
    <mergeCell ref="A12:B12"/>
    <mergeCell ref="A11:B11"/>
    <mergeCell ref="A10:B10"/>
    <mergeCell ref="A9:B9"/>
    <mergeCell ref="A17:B17"/>
    <mergeCell ref="A18:B18"/>
    <mergeCell ref="A5:B5"/>
    <mergeCell ref="A7:I7"/>
    <mergeCell ref="A8:B8"/>
    <mergeCell ref="A13:B13"/>
    <mergeCell ref="A16:B16"/>
    <mergeCell ref="A15:B15"/>
    <mergeCell ref="A14:B14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2022г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2023-11-22T13:26:30Z</dcterms:modified>
</cp:coreProperties>
</file>