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L33" i="1" l="1"/>
  <c r="E32" i="1"/>
  <c r="E31" i="1"/>
  <c r="E30" i="1"/>
  <c r="E29" i="1"/>
  <c r="E28" i="1"/>
  <c r="E27" i="1"/>
  <c r="E26" i="1"/>
  <c r="E25" i="1"/>
  <c r="E23" i="1"/>
  <c r="E22" i="1"/>
  <c r="F21" i="1"/>
  <c r="F33" i="1" s="1"/>
  <c r="L16" i="1"/>
  <c r="F15" i="1"/>
  <c r="L15" i="1" s="1"/>
  <c r="F14" i="1"/>
  <c r="L14" i="1" s="1"/>
  <c r="F13" i="1"/>
  <c r="L13" i="1" s="1"/>
  <c r="F10" i="1"/>
  <c r="F8" i="1"/>
  <c r="F7" i="1"/>
  <c r="F6" i="1"/>
  <c r="F5" i="1"/>
  <c r="L11" i="1" l="1"/>
  <c r="F12" i="1"/>
  <c r="F16" i="1" s="1"/>
</calcChain>
</file>

<file path=xl/sharedStrings.xml><?xml version="1.0" encoding="utf-8"?>
<sst xmlns="http://schemas.openxmlformats.org/spreadsheetml/2006/main" count="91" uniqueCount="59">
  <si>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</si>
  <si>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</si>
  <si>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</si>
  <si>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</si>
  <si>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</si>
  <si>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- 2799,40 кв.м.)</t>
  </si>
  <si>
    <t>Содержание внутридомовых  инженерных сетей водоснабжения, теплоснабжения, канализации, электроснабжения, 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</si>
  <si>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</si>
  <si>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</si>
  <si>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01.01.2019г -31.05.2019г -  3,65                    с 01.06.2019г -31.12.2019г  -  3,93</t>
  </si>
  <si>
    <t>Аварийно-диспетчерская служба</t>
  </si>
  <si>
    <t>руб./ м2</t>
  </si>
  <si>
    <t>с 01.01.2019г -31.05.2019г -  2,11                    с 01.06.2019г -31.12.2019г  -  2,27</t>
  </si>
  <si>
    <t xml:space="preserve">Уборка лестничных клеток - 307 кв.м.                                         </t>
  </si>
  <si>
    <t xml:space="preserve">ежедневно    </t>
  </si>
  <si>
    <t>с 01.01.2019г -31.05.2019г -  2,81                    с 01.06.2019г -31.12.2019г  -  3,16</t>
  </si>
  <si>
    <t xml:space="preserve">Содержание придомовой территории 1 класса - 666 кв.м., </t>
  </si>
  <si>
    <t>6 раз в неделю</t>
  </si>
  <si>
    <t>с 01.01.2019г -31.05.2019г -  3,40                    с 01.06.2019г -31.12.2019г  -  3,83</t>
  </si>
  <si>
    <t>перерасчет за некачественную уборку</t>
  </si>
  <si>
    <t>Дератизация подвального помещения</t>
  </si>
  <si>
    <t>ежемесячно</t>
  </si>
  <si>
    <t>Промывка и опрессовка системы отопления (10.06.2019г.)</t>
  </si>
  <si>
    <t>1 раз перед началом отопительного сезона</t>
  </si>
  <si>
    <t>раз</t>
  </si>
  <si>
    <t xml:space="preserve">Итого: </t>
  </si>
  <si>
    <t>ОДН на водоснабжение</t>
  </si>
  <si>
    <t xml:space="preserve">ОДН на водоотведение </t>
  </si>
  <si>
    <t>ОДН на электроснабжение</t>
  </si>
  <si>
    <t>Итого по содержанию:</t>
  </si>
  <si>
    <t>РЕМОНТ ОБЩЕГО ИМУЩЕСТВА</t>
  </si>
  <si>
    <t xml:space="preserve">Фактический объем выполненных работ </t>
  </si>
  <si>
    <t>Очистка придомовой территории от снега (у услуги экскаватора-погрузчика) 09.01.2019г</t>
  </si>
  <si>
    <t>январь 2019г</t>
  </si>
  <si>
    <t>час</t>
  </si>
  <si>
    <t>Очистка придомовой территории от снега ( услуги экскаватора-погрузчика) 11.02.2019г</t>
  </si>
  <si>
    <t>февраль 2019г</t>
  </si>
  <si>
    <t>Очистка придомовой территории от снега ( услуги минипогрузчика Mustang 2066) 12.02.2019г</t>
  </si>
  <si>
    <t>Ремонт системы ПЗУ, подъезд № 2</t>
  </si>
  <si>
    <t>шт</t>
  </si>
  <si>
    <t>Замена аврийной подводки к радиатору системы отопления в кв. № 29</t>
  </si>
  <si>
    <t>Очистка придомовой территории от снега ( услуги экскаватора-погрузчика) 19.03.2019г</t>
  </si>
  <si>
    <t>март 2019г</t>
  </si>
  <si>
    <t>Сбор бюллетеней Общего собрания собственников дома № 75 по ул. Карельской</t>
  </si>
  <si>
    <t>июнь 2019г</t>
  </si>
  <si>
    <t>Ведение банковского счета по кап. ремонту за 2015-2017гг.</t>
  </si>
  <si>
    <t>Демонтаж пакетных выключателей и установка автоматов на 40А до эл. счетчика в этажном щите кв. №№ 4,5</t>
  </si>
  <si>
    <t>июль 2019г</t>
  </si>
  <si>
    <t>Обработка фасада универсальной проникающей гидроизоляцией по кирпичной кладке кв. № 29</t>
  </si>
  <si>
    <t>кв.м</t>
  </si>
  <si>
    <t xml:space="preserve">Замена светодиодного светильника (прожектора над подъездным козырьком подъезда № 1)  </t>
  </si>
  <si>
    <t>август 2019г.</t>
  </si>
  <si>
    <t>Замена светодиодного светильника, прожектора над подъездным козырьком подъезда № 3</t>
  </si>
  <si>
    <t>октябрь 2019г</t>
  </si>
  <si>
    <t>Ремонт системы ПЗУ (установка БВД) подъезд № 3</t>
  </si>
  <si>
    <t>Ремонт системы ПЗУ (замена магистрали) подъезд № 1</t>
  </si>
  <si>
    <t>ноябрь 2019г</t>
  </si>
  <si>
    <t>Итого по ремонту:</t>
  </si>
  <si>
    <t xml:space="preserve">Отчет о выполнении договора управления многоквартирным домом                                                        № 75 по ул. Карельской г.Сортавала за период 01.01.2019-31.12.2019г.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</si>
</sst>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0;&#1072;&#1088;&#1077;&#1083;&#1100;&#1089;&#1082;&#1072;&#1103;,%20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"/>
      <sheetName val="февраль 2017"/>
      <sheetName val="март 2017г"/>
      <sheetName val="апрель 2017г"/>
      <sheetName val="май 2017г"/>
      <sheetName val="июнь 2017г"/>
      <sheetName val="июль 2017г"/>
      <sheetName val="август 2017"/>
      <sheetName val="сент 2017"/>
      <sheetName val="окт.2017"/>
      <sheetName val="нояб 2017"/>
      <sheetName val="дек 2017"/>
      <sheetName val="2017"/>
      <sheetName val="янв 2018г"/>
      <sheetName val="фев 2018г"/>
      <sheetName val="март 2018г"/>
      <sheetName val="апр 2018г"/>
      <sheetName val="май 2018г"/>
      <sheetName val="июнь 2018"/>
      <sheetName val="июль 2018"/>
      <sheetName val="авг 2018"/>
      <sheetName val="сент 2018"/>
      <sheetName val="окт 2018"/>
      <sheetName val="нояб 2018"/>
      <sheetName val="дек 2018"/>
      <sheetName val="2018 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F20">
            <v>48065.57</v>
          </cell>
        </row>
        <row r="25">
          <cell r="F25">
            <v>1650</v>
          </cell>
        </row>
      </sheetData>
      <sheetData sheetId="26">
        <row r="20">
          <cell r="F20">
            <v>48065.57</v>
          </cell>
        </row>
        <row r="25">
          <cell r="F25">
            <v>122999</v>
          </cell>
        </row>
      </sheetData>
      <sheetData sheetId="27">
        <row r="20">
          <cell r="F20">
            <v>48065.57</v>
          </cell>
        </row>
        <row r="26">
          <cell r="F26">
            <v>7288</v>
          </cell>
        </row>
      </sheetData>
      <sheetData sheetId="28">
        <row r="20">
          <cell r="F20">
            <v>48065.57</v>
          </cell>
        </row>
        <row r="25">
          <cell r="F25">
            <v>10667</v>
          </cell>
        </row>
      </sheetData>
      <sheetData sheetId="29">
        <row r="20">
          <cell r="F20">
            <v>37539.826000000001</v>
          </cell>
        </row>
        <row r="25">
          <cell r="F25">
            <v>0</v>
          </cell>
        </row>
      </sheetData>
      <sheetData sheetId="30">
        <row r="20">
          <cell r="F20">
            <v>39739.826000000001</v>
          </cell>
        </row>
        <row r="25">
          <cell r="F25">
            <v>47651</v>
          </cell>
        </row>
      </sheetData>
      <sheetData sheetId="31">
        <row r="17">
          <cell r="F17">
            <v>37679.923999999992</v>
          </cell>
        </row>
        <row r="22">
          <cell r="F22">
            <v>3838</v>
          </cell>
        </row>
      </sheetData>
      <sheetData sheetId="32">
        <row r="17">
          <cell r="F17">
            <v>37092.049999999996</v>
          </cell>
        </row>
        <row r="22">
          <cell r="F22">
            <v>1116</v>
          </cell>
        </row>
      </sheetData>
      <sheetData sheetId="33">
        <row r="17">
          <cell r="F17">
            <v>38183.815999999999</v>
          </cell>
        </row>
        <row r="22">
          <cell r="F22">
            <v>440</v>
          </cell>
        </row>
      </sheetData>
      <sheetData sheetId="34">
        <row r="17">
          <cell r="F17">
            <v>46721.985999999997</v>
          </cell>
        </row>
        <row r="22">
          <cell r="F22">
            <v>5862</v>
          </cell>
        </row>
      </sheetData>
      <sheetData sheetId="35">
        <row r="17">
          <cell r="F17">
            <v>42774.831999999988</v>
          </cell>
        </row>
        <row r="22">
          <cell r="F22">
            <v>0</v>
          </cell>
        </row>
      </sheetData>
      <sheetData sheetId="36">
        <row r="18">
          <cell r="F18">
            <v>40646.899999999994</v>
          </cell>
        </row>
        <row r="23">
          <cell r="F23">
            <v>1127</v>
          </cell>
        </row>
      </sheetData>
      <sheetData sheetId="37"/>
      <sheetData sheetId="38">
        <row r="9">
          <cell r="F9">
            <v>10217.81</v>
          </cell>
        </row>
        <row r="10">
          <cell r="F10">
            <v>5906.7339999999995</v>
          </cell>
        </row>
        <row r="11">
          <cell r="F11">
            <v>7866.3140000000003</v>
          </cell>
        </row>
        <row r="12">
          <cell r="F12">
            <v>9517.9600000000009</v>
          </cell>
        </row>
        <row r="13">
          <cell r="F13">
            <v>363.92200000000003</v>
          </cell>
        </row>
        <row r="15">
          <cell r="F15">
            <v>1651.646</v>
          </cell>
        </row>
        <row r="16">
          <cell r="F16">
            <v>1063.7719999999999</v>
          </cell>
        </row>
        <row r="17">
          <cell r="F17">
            <v>2267.5140000000001</v>
          </cell>
        </row>
      </sheetData>
      <sheetData sheetId="39">
        <row r="9">
          <cell r="F9">
            <v>10217.81</v>
          </cell>
        </row>
        <row r="10">
          <cell r="F10">
            <v>5906.7339999999995</v>
          </cell>
        </row>
        <row r="11">
          <cell r="F11">
            <v>7866.3140000000003</v>
          </cell>
        </row>
        <row r="12">
          <cell r="F12">
            <v>9517.9600000000009</v>
          </cell>
        </row>
        <row r="13">
          <cell r="F13">
            <v>363.92200000000003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4003.1419999999998</v>
          </cell>
        </row>
      </sheetData>
      <sheetData sheetId="40">
        <row r="9">
          <cell r="F9">
            <v>10217.81</v>
          </cell>
        </row>
        <row r="10">
          <cell r="F10">
            <v>5906.7339999999995</v>
          </cell>
        </row>
        <row r="11">
          <cell r="F11">
            <v>7866.3140000000003</v>
          </cell>
        </row>
        <row r="12">
          <cell r="F12">
            <v>9517.9600000000009</v>
          </cell>
        </row>
        <row r="13">
          <cell r="F13">
            <v>363.92200000000003</v>
          </cell>
        </row>
        <row r="15">
          <cell r="F15">
            <v>195.95800000000003</v>
          </cell>
        </row>
        <row r="16">
          <cell r="F16">
            <v>139.97</v>
          </cell>
        </row>
        <row r="17">
          <cell r="F17">
            <v>1119.76</v>
          </cell>
        </row>
      </sheetData>
      <sheetData sheetId="41">
        <row r="9">
          <cell r="F9">
            <v>10217.81</v>
          </cell>
        </row>
        <row r="10">
          <cell r="F10">
            <v>5906.7339999999995</v>
          </cell>
        </row>
        <row r="11">
          <cell r="F11">
            <v>7866.3140000000003</v>
          </cell>
        </row>
        <row r="12">
          <cell r="F12">
            <v>9517.9600000000009</v>
          </cell>
        </row>
        <row r="14">
          <cell r="F14">
            <v>363.92200000000003</v>
          </cell>
        </row>
        <row r="16">
          <cell r="F16">
            <v>1959.58</v>
          </cell>
        </row>
        <row r="17">
          <cell r="F17">
            <v>1259.73</v>
          </cell>
        </row>
        <row r="18">
          <cell r="F18">
            <v>1511.6760000000002</v>
          </cell>
        </row>
      </sheetData>
      <sheetData sheetId="42">
        <row r="9">
          <cell r="F9">
            <v>10217.81</v>
          </cell>
        </row>
        <row r="10">
          <cell r="F10">
            <v>5906.7339999999995</v>
          </cell>
        </row>
        <row r="11">
          <cell r="F11">
            <v>7866.3140000000003</v>
          </cell>
        </row>
        <row r="12">
          <cell r="F12">
            <v>9517.9600000000009</v>
          </cell>
        </row>
        <row r="13">
          <cell r="F13">
            <v>363.92200000000003</v>
          </cell>
        </row>
        <row r="15">
          <cell r="F15">
            <v>2099.5500000000002</v>
          </cell>
        </row>
        <row r="16">
          <cell r="F16">
            <v>1343.712</v>
          </cell>
        </row>
        <row r="17">
          <cell r="F17">
            <v>2435.4780000000001</v>
          </cell>
        </row>
      </sheetData>
      <sheetData sheetId="43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  <row r="16">
          <cell r="F16">
            <v>1707.634</v>
          </cell>
        </row>
        <row r="17">
          <cell r="F17">
            <v>1091.7660000000001</v>
          </cell>
        </row>
        <row r="18">
          <cell r="F18">
            <v>1931.586</v>
          </cell>
        </row>
      </sheetData>
      <sheetData sheetId="44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  <row r="15">
          <cell r="F15">
            <v>1203.742</v>
          </cell>
        </row>
        <row r="16">
          <cell r="F16">
            <v>811.82600000000002</v>
          </cell>
        </row>
        <row r="17">
          <cell r="F17">
            <v>2155.538</v>
          </cell>
        </row>
      </sheetData>
      <sheetData sheetId="45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  <row r="15">
          <cell r="F15">
            <v>139.97</v>
          </cell>
        </row>
        <row r="16">
          <cell r="F16">
            <v>83.981999999999999</v>
          </cell>
        </row>
        <row r="17">
          <cell r="F17">
            <v>1987.5740000000001</v>
          </cell>
        </row>
      </sheetData>
      <sheetData sheetId="46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2351.4960000000001</v>
          </cell>
        </row>
      </sheetData>
      <sheetData sheetId="47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  <row r="15">
          <cell r="F15">
            <v>616.13800000000003</v>
          </cell>
        </row>
        <row r="16">
          <cell r="F16">
            <v>392.21600000000007</v>
          </cell>
        </row>
        <row r="17">
          <cell r="F17">
            <v>3163.3619999999996</v>
          </cell>
        </row>
      </sheetData>
      <sheetData sheetId="48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  <row r="15">
          <cell r="F15">
            <v>475.89800000000002</v>
          </cell>
        </row>
        <row r="16">
          <cell r="F16">
            <v>307.93400000000003</v>
          </cell>
        </row>
        <row r="17">
          <cell r="F17">
            <v>2043.5620000000001</v>
          </cell>
        </row>
      </sheetData>
      <sheetData sheetId="49">
        <row r="9">
          <cell r="F9">
            <v>11017.402000000002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  <row r="15">
          <cell r="F15">
            <v>3555.2</v>
          </cell>
        </row>
        <row r="16">
          <cell r="F16">
            <v>2295.5300000000002</v>
          </cell>
        </row>
        <row r="17">
          <cell r="F17">
            <v>1819.81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C3" sqref="C3:D3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hidden="1" customWidth="1"/>
  </cols>
  <sheetData>
    <row r="1" spans="1:12" ht="33" customHeight="1" x14ac:dyDescent="0.3">
      <c r="A1" s="1" t="s">
        <v>58</v>
      </c>
      <c r="B1" s="1"/>
      <c r="C1" s="1"/>
      <c r="D1" s="1"/>
      <c r="E1" s="1"/>
      <c r="F1" s="1"/>
      <c r="G1" s="1"/>
      <c r="H1" s="1"/>
      <c r="I1" s="1"/>
    </row>
    <row r="3" spans="1:12" ht="110.25" customHeight="1" x14ac:dyDescent="0.3">
      <c r="A3" s="2" t="s">
        <v>0</v>
      </c>
      <c r="B3" s="2" t="s">
        <v>1</v>
      </c>
      <c r="C3" s="3" t="s">
        <v>2</v>
      </c>
      <c r="D3" s="4"/>
      <c r="E3" s="2" t="s">
        <v>3</v>
      </c>
      <c r="F3" s="2" t="s">
        <v>4</v>
      </c>
    </row>
    <row r="4" spans="1:12" ht="15" customHeight="1" x14ac:dyDescent="0.3">
      <c r="A4" s="5" t="s">
        <v>5</v>
      </c>
      <c r="B4" s="6"/>
      <c r="C4" s="6"/>
      <c r="D4" s="6"/>
      <c r="E4" s="6"/>
      <c r="F4" s="7"/>
    </row>
    <row r="5" spans="1:12" ht="136.5" customHeight="1" x14ac:dyDescent="0.3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>
        <f>'[1]янв 2019'!F9+'[1]фев 2019'!F9+'[1]март 2019'!F9+'[1]апр 2019'!F9+'[1]май 2019'!F9+'[1]июнь 2019'!F9+'[1]июль 2019'!F9+'[1]авг 2019'!F9+'[1]сент 2019'!F9+'[1]окт 2019'!F9+'[1]нояб 2019'!F9+'[1]дек 2019'!F9</f>
        <v>128116.30400000003</v>
      </c>
    </row>
    <row r="6" spans="1:12" ht="93" customHeight="1" x14ac:dyDescent="0.3">
      <c r="A6" s="14" t="s">
        <v>10</v>
      </c>
      <c r="B6" s="9" t="s">
        <v>7</v>
      </c>
      <c r="C6" s="10" t="s">
        <v>11</v>
      </c>
      <c r="D6" s="11"/>
      <c r="E6" s="15" t="s">
        <v>12</v>
      </c>
      <c r="F6" s="16">
        <f>'[1]янв 2019'!F10+'[1]фев 2019'!F10+'[1]март 2019'!F10+'[1]апр 2019'!F10+'[1]май 2019'!F10+'[1]июнь 2019'!F10+'[1]июль 2019'!F10+'[1]авг 2019'!F10+'[1]сент 2019'!F10+'[1]окт 2019'!F10+'[1]нояб 2019'!F10+'[1]дек 2019'!F10</f>
        <v>74016.135999999999</v>
      </c>
    </row>
    <row r="7" spans="1:12" ht="86.4" x14ac:dyDescent="0.3">
      <c r="A7" s="14" t="s">
        <v>13</v>
      </c>
      <c r="B7" s="9" t="s">
        <v>14</v>
      </c>
      <c r="C7" s="10" t="s">
        <v>8</v>
      </c>
      <c r="D7" s="11"/>
      <c r="E7" s="15" t="s">
        <v>15</v>
      </c>
      <c r="F7" s="17">
        <f>'[1]янв 2019'!F11+'[1]фев 2019'!F11+'[1]март 2019'!F11+'[1]апр 2019'!F11+'[1]май 2019'!F11+'[1]июнь 2019'!F11+'[1]июль 2019'!F11+'[1]авг 2019'!F11+'[1]сент 2019'!F11+'[1]окт 2019'!F11+'[1]нояб 2019'!F11+'[1]дек 2019'!F11</f>
        <v>101254.29800000002</v>
      </c>
    </row>
    <row r="8" spans="1:12" ht="86.4" x14ac:dyDescent="0.3">
      <c r="A8" s="18" t="s">
        <v>16</v>
      </c>
      <c r="B8" s="19" t="s">
        <v>17</v>
      </c>
      <c r="C8" s="20" t="s">
        <v>8</v>
      </c>
      <c r="D8" s="21"/>
      <c r="E8" s="22" t="s">
        <v>18</v>
      </c>
      <c r="F8" s="23">
        <f>'[1]янв 2019'!F12+'[1]фев 2019'!F12+'[1]март 2019'!F12+'[1]апр 2019'!F12+'[1]май 2019'!F12+'[1]июнь 2019'!F12+'[1]июль 2019'!F12+'[1]авг 2019'!F12+'[1]сент 2019'!F12+'[1]окт 2019'!F12+'[1]нояб 2019'!F12+'[1]дек 2019'!F12</f>
        <v>122641.71400000004</v>
      </c>
    </row>
    <row r="9" spans="1:12" ht="43.2" x14ac:dyDescent="0.3">
      <c r="A9" s="24"/>
      <c r="B9" s="25"/>
      <c r="C9" s="26"/>
      <c r="D9" s="27"/>
      <c r="E9" s="28" t="s">
        <v>19</v>
      </c>
      <c r="F9" s="23">
        <v>-4441.71</v>
      </c>
    </row>
    <row r="10" spans="1:12" ht="28.8" x14ac:dyDescent="0.3">
      <c r="A10" s="8" t="s">
        <v>20</v>
      </c>
      <c r="B10" s="29" t="s">
        <v>21</v>
      </c>
      <c r="C10" s="10" t="s">
        <v>8</v>
      </c>
      <c r="D10" s="11"/>
      <c r="E10" s="13">
        <v>0.13</v>
      </c>
      <c r="F10" s="30">
        <f>'[1]янв 2019'!F13+'[1]фев 2019'!F13+'[1]март 2019'!F13+'[1]апр 2019'!F14+'[1]май 2019'!F13+'[1]июнь 2019'!F13+'[1]июль 2019'!F13+'[1]авг 2019'!F13+'[1]сент 2019'!F13+'[1]окт 2019'!F13+'[1]нояб 2019'!F13+'[1]дек 2019'!F13</f>
        <v>4367.0640000000003</v>
      </c>
    </row>
    <row r="11" spans="1:12" ht="57.6" x14ac:dyDescent="0.3">
      <c r="A11" s="14" t="s">
        <v>22</v>
      </c>
      <c r="B11" s="31" t="s">
        <v>23</v>
      </c>
      <c r="C11" s="10" t="s">
        <v>24</v>
      </c>
      <c r="D11" s="11"/>
      <c r="E11" s="13">
        <v>0.06</v>
      </c>
      <c r="F11" s="13">
        <v>2000</v>
      </c>
      <c r="L11" s="32" t="e">
        <f>F5+F6+F7+F8+F10+#REF!+#REF!+F11</f>
        <v>#REF!</v>
      </c>
    </row>
    <row r="12" spans="1:12" x14ac:dyDescent="0.3">
      <c r="A12" s="33" t="s">
        <v>25</v>
      </c>
      <c r="B12" s="34"/>
      <c r="C12" s="35"/>
      <c r="D12" s="36"/>
      <c r="E12" s="37"/>
      <c r="F12" s="37">
        <f>F5+F6+F7+F8+F9+F10+F11</f>
        <v>427953.8060000001</v>
      </c>
      <c r="L12" s="32"/>
    </row>
    <row r="13" spans="1:12" ht="18" customHeight="1" x14ac:dyDescent="0.3">
      <c r="A13" s="38" t="s">
        <v>26</v>
      </c>
      <c r="B13" s="9" t="s">
        <v>21</v>
      </c>
      <c r="C13" s="10" t="s">
        <v>8</v>
      </c>
      <c r="D13" s="11"/>
      <c r="E13" s="39">
        <v>0.4</v>
      </c>
      <c r="F13" s="39">
        <f>'[1]янв 2019'!F15+'[1]фев 2019'!F15+'[1]март 2019'!F15+'[1]апр 2019'!F16+'[1]май 2019'!F15+'[1]июнь 2019'!F16+'[1]июль 2019'!F15+'[1]авг 2019'!F15+'[1]сент 2019'!F15+'[1]окт 2019'!F15+'[1]нояб 2019'!F15+'[1]дек 2019'!F15</f>
        <v>13605.315999999999</v>
      </c>
      <c r="L13">
        <f>F13/2799.4/12</f>
        <v>0.40500690624181362</v>
      </c>
    </row>
    <row r="14" spans="1:12" ht="18" customHeight="1" x14ac:dyDescent="0.3">
      <c r="A14" s="38" t="s">
        <v>27</v>
      </c>
      <c r="B14" s="9" t="s">
        <v>21</v>
      </c>
      <c r="C14" s="10" t="s">
        <v>8</v>
      </c>
      <c r="D14" s="11"/>
      <c r="E14" s="39">
        <v>0.26</v>
      </c>
      <c r="F14" s="39">
        <f>'[1]янв 2019'!F16+'[1]фев 2019'!F16+'[1]март 2019'!F16+'[1]апр 2019'!F17+'[1]май 2019'!F16+'[1]июнь 2019'!F17+'[1]июль 2019'!F16+'[1]авг 2019'!F16+'[1]сент 2019'!F16+'[1]окт 2019'!F16+'[1]нояб 2019'!F16+'[1]дек 2019'!F16</f>
        <v>8790.4380000000001</v>
      </c>
      <c r="L14">
        <f>F14/2799.4/12</f>
        <v>0.26167625205401157</v>
      </c>
    </row>
    <row r="15" spans="1:12" ht="16.5" customHeight="1" x14ac:dyDescent="0.3">
      <c r="A15" s="38" t="s">
        <v>28</v>
      </c>
      <c r="B15" s="9" t="s">
        <v>21</v>
      </c>
      <c r="C15" s="10" t="s">
        <v>8</v>
      </c>
      <c r="D15" s="11"/>
      <c r="E15" s="13">
        <v>0.8</v>
      </c>
      <c r="F15" s="13">
        <f>'[1]янв 2019'!F17+'[1]фев 2019'!F17+'[1]март 2019'!F17+'[1]апр 2019'!F18+'[1]май 2019'!F17+'[1]июнь 2019'!F18+'[1]июль 2019'!F17+'[1]авг 2019'!F17+'[1]сент 2019'!F17+'[1]окт 2019'!F17+'[1]нояб 2019'!F17+'[1]дек 2019'!F17</f>
        <v>26790.498000000003</v>
      </c>
      <c r="L15">
        <f>F15/2799.4/12</f>
        <v>0.79750714438808323</v>
      </c>
    </row>
    <row r="16" spans="1:12" x14ac:dyDescent="0.3">
      <c r="A16" s="40" t="s">
        <v>29</v>
      </c>
      <c r="B16" s="41"/>
      <c r="C16" s="41"/>
      <c r="D16" s="42"/>
      <c r="E16" s="43"/>
      <c r="F16" s="44">
        <f>F12+F13+F14+F15</f>
        <v>477140.05800000014</v>
      </c>
      <c r="L16" s="32">
        <f>'[1]янв 2018г'!F20+'[1]фев 2018г'!F20+'[1]март 2018г'!F20+'[1]апр 2018г'!F20+'[1]май 2018г'!F20+'[1]июнь 2018'!F20+'[1]июль 2018'!F17+'[1]авг 2018'!F17+'[1]сент 2018'!F17+'[1]окт 2018'!F17+'[1]нояб 2018'!F17+'[1]дек 2018'!F18</f>
        <v>512641.43999999994</v>
      </c>
    </row>
    <row r="17" spans="1:6" x14ac:dyDescent="0.3">
      <c r="A17" s="45" t="s">
        <v>30</v>
      </c>
      <c r="B17" s="45"/>
      <c r="C17" s="45"/>
      <c r="D17" s="45"/>
      <c r="E17" s="45"/>
      <c r="F17" s="45"/>
    </row>
    <row r="18" spans="1:6" ht="110.4" x14ac:dyDescent="0.3">
      <c r="A18" s="2" t="s">
        <v>0</v>
      </c>
      <c r="B18" s="2" t="s">
        <v>1</v>
      </c>
      <c r="C18" s="31" t="s">
        <v>2</v>
      </c>
      <c r="D18" s="12" t="s">
        <v>31</v>
      </c>
      <c r="E18" s="2" t="s">
        <v>3</v>
      </c>
      <c r="F18" s="2" t="s">
        <v>4</v>
      </c>
    </row>
    <row r="19" spans="1:6" ht="62.25" customHeight="1" x14ac:dyDescent="0.3">
      <c r="A19" s="38" t="s">
        <v>32</v>
      </c>
      <c r="B19" s="31" t="s">
        <v>33</v>
      </c>
      <c r="C19" s="31" t="s">
        <v>34</v>
      </c>
      <c r="D19" s="31">
        <v>0.5</v>
      </c>
      <c r="E19" s="23">
        <v>1925</v>
      </c>
      <c r="F19" s="23">
        <v>963</v>
      </c>
    </row>
    <row r="20" spans="1:6" ht="57.6" x14ac:dyDescent="0.3">
      <c r="A20" s="38" t="s">
        <v>35</v>
      </c>
      <c r="B20" s="31" t="s">
        <v>36</v>
      </c>
      <c r="C20" s="31" t="s">
        <v>34</v>
      </c>
      <c r="D20" s="31">
        <v>2.5</v>
      </c>
      <c r="E20" s="23">
        <v>1925</v>
      </c>
      <c r="F20" s="23">
        <v>4813</v>
      </c>
    </row>
    <row r="21" spans="1:6" ht="57.6" x14ac:dyDescent="0.3">
      <c r="A21" s="38" t="s">
        <v>37</v>
      </c>
      <c r="B21" s="31" t="s">
        <v>36</v>
      </c>
      <c r="C21" s="31" t="s">
        <v>34</v>
      </c>
      <c r="D21" s="31">
        <v>0.5</v>
      </c>
      <c r="E21" s="23">
        <v>1210</v>
      </c>
      <c r="F21" s="23">
        <f>E21*D21</f>
        <v>605</v>
      </c>
    </row>
    <row r="22" spans="1:6" ht="28.8" x14ac:dyDescent="0.3">
      <c r="A22" s="38" t="s">
        <v>38</v>
      </c>
      <c r="B22" s="31" t="s">
        <v>36</v>
      </c>
      <c r="C22" s="31" t="s">
        <v>39</v>
      </c>
      <c r="D22" s="31">
        <v>1</v>
      </c>
      <c r="E22" s="23">
        <f>F22/D22</f>
        <v>440</v>
      </c>
      <c r="F22" s="23">
        <v>440</v>
      </c>
    </row>
    <row r="23" spans="1:6" ht="43.2" x14ac:dyDescent="0.3">
      <c r="A23" s="38" t="s">
        <v>40</v>
      </c>
      <c r="B23" s="31" t="s">
        <v>36</v>
      </c>
      <c r="C23" s="31" t="s">
        <v>39</v>
      </c>
      <c r="D23" s="31">
        <v>1</v>
      </c>
      <c r="E23" s="23">
        <f>F23/D23</f>
        <v>3662</v>
      </c>
      <c r="F23" s="23">
        <v>3662</v>
      </c>
    </row>
    <row r="24" spans="1:6" ht="57.6" x14ac:dyDescent="0.3">
      <c r="A24" s="38" t="s">
        <v>41</v>
      </c>
      <c r="B24" s="31" t="s">
        <v>42</v>
      </c>
      <c r="C24" s="31" t="s">
        <v>34</v>
      </c>
      <c r="D24" s="31">
        <v>1</v>
      </c>
      <c r="E24" s="23">
        <v>1925</v>
      </c>
      <c r="F24" s="23">
        <v>1925</v>
      </c>
    </row>
    <row r="25" spans="1:6" ht="43.2" x14ac:dyDescent="0.3">
      <c r="A25" s="38" t="s">
        <v>43</v>
      </c>
      <c r="B25" s="31" t="s">
        <v>44</v>
      </c>
      <c r="C25" s="31" t="s">
        <v>39</v>
      </c>
      <c r="D25" s="31">
        <v>1</v>
      </c>
      <c r="E25" s="23">
        <f t="shared" ref="E25:E32" si="0">F25/D25</f>
        <v>6047</v>
      </c>
      <c r="F25" s="23">
        <v>6047</v>
      </c>
    </row>
    <row r="26" spans="1:6" ht="36.75" customHeight="1" x14ac:dyDescent="0.3">
      <c r="A26" s="38" t="s">
        <v>45</v>
      </c>
      <c r="B26" s="31" t="s">
        <v>44</v>
      </c>
      <c r="C26" s="31" t="s">
        <v>39</v>
      </c>
      <c r="D26" s="31">
        <v>1</v>
      </c>
      <c r="E26" s="23">
        <f t="shared" si="0"/>
        <v>3360</v>
      </c>
      <c r="F26" s="23">
        <v>3360</v>
      </c>
    </row>
    <row r="27" spans="1:6" ht="72" x14ac:dyDescent="0.3">
      <c r="A27" s="38" t="s">
        <v>46</v>
      </c>
      <c r="B27" s="31" t="s">
        <v>47</v>
      </c>
      <c r="C27" s="31" t="s">
        <v>39</v>
      </c>
      <c r="D27" s="31">
        <v>2</v>
      </c>
      <c r="E27" s="23">
        <f t="shared" si="0"/>
        <v>1743</v>
      </c>
      <c r="F27" s="23">
        <v>3486</v>
      </c>
    </row>
    <row r="28" spans="1:6" ht="57.6" x14ac:dyDescent="0.3">
      <c r="A28" s="38" t="s">
        <v>48</v>
      </c>
      <c r="B28" s="31" t="s">
        <v>47</v>
      </c>
      <c r="C28" s="31" t="s">
        <v>49</v>
      </c>
      <c r="D28" s="31">
        <v>13.4</v>
      </c>
      <c r="E28" s="23">
        <f t="shared" si="0"/>
        <v>828.65671641791039</v>
      </c>
      <c r="F28" s="23">
        <v>11104</v>
      </c>
    </row>
    <row r="29" spans="1:6" ht="57.6" x14ac:dyDescent="0.3">
      <c r="A29" s="38" t="s">
        <v>50</v>
      </c>
      <c r="B29" s="31" t="s">
        <v>51</v>
      </c>
      <c r="C29" s="31" t="s">
        <v>39</v>
      </c>
      <c r="D29" s="31">
        <v>1</v>
      </c>
      <c r="E29" s="23">
        <f t="shared" si="0"/>
        <v>2142</v>
      </c>
      <c r="F29" s="23">
        <v>2142</v>
      </c>
    </row>
    <row r="30" spans="1:6" ht="57.6" x14ac:dyDescent="0.3">
      <c r="A30" s="38" t="s">
        <v>52</v>
      </c>
      <c r="B30" s="31" t="s">
        <v>53</v>
      </c>
      <c r="C30" s="31" t="s">
        <v>39</v>
      </c>
      <c r="D30" s="31">
        <v>1</v>
      </c>
      <c r="E30" s="23">
        <f t="shared" si="0"/>
        <v>1506</v>
      </c>
      <c r="F30" s="23">
        <v>1506</v>
      </c>
    </row>
    <row r="31" spans="1:6" ht="33.75" customHeight="1" x14ac:dyDescent="0.3">
      <c r="A31" s="38" t="s">
        <v>54</v>
      </c>
      <c r="B31" s="31" t="s">
        <v>53</v>
      </c>
      <c r="C31" s="31" t="s">
        <v>39</v>
      </c>
      <c r="D31" s="31">
        <v>1</v>
      </c>
      <c r="E31" s="23">
        <f t="shared" si="0"/>
        <v>4233</v>
      </c>
      <c r="F31" s="23">
        <v>4233</v>
      </c>
    </row>
    <row r="32" spans="1:6" ht="33.75" customHeight="1" x14ac:dyDescent="0.3">
      <c r="A32" s="38" t="s">
        <v>55</v>
      </c>
      <c r="B32" s="31" t="s">
        <v>56</v>
      </c>
      <c r="C32" s="31" t="s">
        <v>39</v>
      </c>
      <c r="D32" s="31">
        <v>1</v>
      </c>
      <c r="E32" s="23">
        <f t="shared" si="0"/>
        <v>605</v>
      </c>
      <c r="F32" s="23">
        <v>605</v>
      </c>
    </row>
    <row r="33" spans="1:12" ht="16.5" customHeight="1" x14ac:dyDescent="0.3">
      <c r="A33" s="46" t="s">
        <v>57</v>
      </c>
      <c r="B33" s="47"/>
      <c r="C33" s="47"/>
      <c r="D33" s="47"/>
      <c r="E33" s="48"/>
      <c r="F33" s="48">
        <f>F19+F20+F21+F22+F23+F24+F25+F26+F27+F28+F29+F30+F31+F32</f>
        <v>44891</v>
      </c>
      <c r="L33" s="32">
        <f>'[1]янв 2018г'!F25+'[1]фев 2018г'!F25+'[1]март 2018г'!F26+'[1]апр 2018г'!F25+'[1]май 2018г'!F25+'[1]июнь 2018'!F25+'[1]июль 2018'!F22+'[1]авг 2018'!F22+'[1]сент 2018'!F22+'[1]окт 2018'!F22+'[1]нояб 2018'!F22+'[1]дек 2018'!F23</f>
        <v>202638</v>
      </c>
    </row>
    <row r="35" spans="1:12" x14ac:dyDescent="0.3">
      <c r="A35" s="49"/>
    </row>
  </sheetData>
  <mergeCells count="15">
    <mergeCell ref="C13:D13"/>
    <mergeCell ref="C14:D14"/>
    <mergeCell ref="C15:D15"/>
    <mergeCell ref="A17:F17"/>
    <mergeCell ref="C7:D7"/>
    <mergeCell ref="A8:A9"/>
    <mergeCell ref="B8:B9"/>
    <mergeCell ref="C8:D9"/>
    <mergeCell ref="C10:D10"/>
    <mergeCell ref="C11:D11"/>
    <mergeCell ref="A1:I1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2020-05-13T09:46:52Z</dcterms:created>
  <dcterms:modified xsi:type="dcterms:W3CDTF">2020-05-13T09:49:28Z</dcterms:modified>
</cp:coreProperties>
</file>