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" windowWidth="22980" windowHeight="9528"/>
  </bookViews>
  <sheets>
    <sheet name="2019" sheetId="1" r:id="rId1"/>
  </sheets>
  <calcPr calcId="144525" refMode="R1C1"/>
</workbook>
</file>

<file path=xl/calcChain.xml><?xml version="1.0" encoding="utf-8"?>
<calcChain xmlns="http://schemas.openxmlformats.org/spreadsheetml/2006/main">
  <c r="D32" i="1" l="1"/>
  <c r="C32" i="1"/>
  <c r="G30" i="1"/>
  <c r="E30" i="1"/>
  <c r="G29" i="1"/>
  <c r="E29" i="1"/>
  <c r="G28" i="1"/>
  <c r="E28" i="1"/>
  <c r="G27" i="1"/>
  <c r="G32" i="1" s="1"/>
  <c r="E27" i="1"/>
  <c r="G25" i="1"/>
  <c r="F25" i="1"/>
  <c r="E25" i="1"/>
  <c r="D25" i="1"/>
  <c r="C25" i="1"/>
  <c r="I24" i="1"/>
  <c r="I25" i="1" s="1"/>
  <c r="H24" i="1"/>
  <c r="H25" i="1" s="1"/>
  <c r="P22" i="1"/>
  <c r="O22" i="1"/>
  <c r="N22" i="1"/>
  <c r="M22" i="1"/>
  <c r="L22" i="1"/>
  <c r="K22" i="1"/>
  <c r="J22" i="1"/>
  <c r="F22" i="1"/>
  <c r="D22" i="1"/>
  <c r="C22" i="1"/>
  <c r="C33" i="1" s="1"/>
  <c r="C37" i="1" s="1"/>
  <c r="O18" i="1"/>
  <c r="G18" i="1" s="1"/>
  <c r="E18" i="1"/>
  <c r="G16" i="1"/>
  <c r="E16" i="1"/>
  <c r="I16" i="1" s="1"/>
  <c r="G14" i="1"/>
  <c r="E14" i="1"/>
  <c r="I14" i="1" s="1"/>
  <c r="G12" i="1"/>
  <c r="E12" i="1"/>
  <c r="I12" i="1" s="1"/>
  <c r="G10" i="1"/>
  <c r="E10" i="1"/>
  <c r="I10" i="1" s="1"/>
  <c r="G8" i="1"/>
  <c r="E8" i="1"/>
  <c r="I8" i="1" s="1"/>
  <c r="G6" i="1"/>
  <c r="G22" i="1" s="1"/>
  <c r="E6" i="1"/>
  <c r="E22" i="1" s="1"/>
  <c r="G33" i="1" l="1"/>
  <c r="G37" i="1" s="1"/>
  <c r="D33" i="1"/>
  <c r="D37" i="1" s="1"/>
  <c r="I28" i="1"/>
  <c r="I30" i="1"/>
  <c r="F28" i="1"/>
  <c r="H28" i="1" s="1"/>
  <c r="F30" i="1"/>
  <c r="H30" i="1" s="1"/>
  <c r="I18" i="1"/>
  <c r="H6" i="1"/>
  <c r="H8" i="1"/>
  <c r="H10" i="1"/>
  <c r="H12" i="1"/>
  <c r="H14" i="1"/>
  <c r="H16" i="1"/>
  <c r="H18" i="1"/>
  <c r="I27" i="1"/>
  <c r="I29" i="1"/>
  <c r="E32" i="1"/>
  <c r="E33" i="1" s="1"/>
  <c r="E37" i="1" s="1"/>
  <c r="I6" i="1"/>
  <c r="F27" i="1"/>
  <c r="F29" i="1"/>
  <c r="H29" i="1" s="1"/>
  <c r="I22" i="1" l="1"/>
  <c r="H22" i="1"/>
  <c r="F32" i="1"/>
  <c r="F33" i="1" s="1"/>
  <c r="F37" i="1" s="1"/>
  <c r="I32" i="1"/>
  <c r="H27" i="1"/>
  <c r="H32" i="1" s="1"/>
  <c r="I33" i="1" l="1"/>
  <c r="I37" i="1" s="1"/>
  <c r="H33" i="1"/>
  <c r="H37" i="1" s="1"/>
</calcChain>
</file>

<file path=xl/comments1.xml><?xml version="1.0" encoding="utf-8"?>
<comments xmlns="http://schemas.openxmlformats.org/spreadsheetml/2006/main">
  <authors>
    <author>Пользователь</author>
  </authors>
  <commentList>
    <comment ref="I6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в т.ч. ДЗ Виноградов</t>
        </r>
      </text>
    </comment>
  </commentList>
</comments>
</file>

<file path=xl/sharedStrings.xml><?xml version="1.0" encoding="utf-8"?>
<sst xmlns="http://schemas.openxmlformats.org/spreadsheetml/2006/main" count="28" uniqueCount="26">
  <si>
    <t>за период 01.01.2019-31.12.2019(Управление)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</si>
  <si>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</si>
  <si>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</si>
  <si>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</si>
  <si>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</si>
  <si>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</si>
  <si>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</si>
  <si>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</si>
  <si>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</si>
  <si>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Обслуживаемая площадь  - 1474,3  кв.м.</t>
  </si>
  <si>
    <t>Содержание</t>
  </si>
  <si>
    <t>Ремонт</t>
  </si>
  <si>
    <t>Управление</t>
  </si>
  <si>
    <t>ОДН водоснабж</t>
  </si>
  <si>
    <t>ОДН водоотв</t>
  </si>
  <si>
    <t>ОДН эл/сн</t>
  </si>
  <si>
    <t>Сбор и вывоз ТБО</t>
  </si>
  <si>
    <t>Итого</t>
  </si>
  <si>
    <t>Капитальный ремонт</t>
  </si>
  <si>
    <t xml:space="preserve">Водоснабжение </t>
  </si>
  <si>
    <t>водоотведение</t>
  </si>
  <si>
    <t>Теплоснабжение</t>
  </si>
  <si>
    <t>Обращние с ТКО</t>
  </si>
  <si>
    <t>ВСЕГО по ЖКУ</t>
  </si>
  <si>
    <t>ВСЕГО по дому</t>
  </si>
  <si>
    <t>Информация о состоянии лицевого счета д.№ 19 по ул. Советской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</si>
</sst>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3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5">
    <xf numFmtId="0" fontId="0" fillId="0" borderId="0"/>
    <xf numFmtId="0" fontId="1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5" fillId="9" borderId="38" applyNumberFormat="0" applyAlignment="0" applyProtection="0"/>
    <xf numFmtId="0" fontId="16" fillId="22" borderId="39" applyNumberFormat="0" applyAlignment="0" applyProtection="0"/>
    <xf numFmtId="0" fontId="17" fillId="22" borderId="38" applyNumberFormat="0" applyAlignment="0" applyProtection="0"/>
    <xf numFmtId="44" fontId="1" fillId="0" borderId="0" applyFont="0" applyFill="0" applyBorder="0" applyAlignment="0" applyProtection="0"/>
    <xf numFmtId="0" fontId="18" fillId="0" borderId="40" applyNumberFormat="0" applyFill="0" applyAlignment="0" applyProtection="0"/>
    <xf numFmtId="0" fontId="19" fillId="0" borderId="41" applyNumberFormat="0" applyFill="0" applyAlignment="0" applyProtection="0"/>
    <xf numFmtId="0" fontId="20" fillId="0" borderId="42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43" applyNumberFormat="0" applyFill="0" applyAlignment="0" applyProtection="0"/>
    <xf numFmtId="0" fontId="22" fillId="23" borderId="44" applyNumberFormat="0" applyAlignment="0" applyProtection="0"/>
    <xf numFmtId="0" fontId="23" fillId="0" borderId="0" applyNumberFormat="0" applyFill="0" applyBorder="0" applyAlignment="0" applyProtection="0"/>
    <xf numFmtId="0" fontId="24" fillId="24" borderId="0" applyNumberFormat="0" applyBorder="0" applyAlignment="0" applyProtection="0"/>
    <xf numFmtId="0" fontId="25" fillId="5" borderId="0" applyNumberFormat="0" applyBorder="0" applyAlignment="0" applyProtection="0"/>
    <xf numFmtId="0" fontId="26" fillId="0" borderId="0" applyNumberFormat="0" applyFill="0" applyBorder="0" applyAlignment="0" applyProtection="0"/>
    <xf numFmtId="0" fontId="1" fillId="25" borderId="45" applyNumberFormat="0" applyFont="0" applyAlignment="0" applyProtection="0"/>
    <xf numFmtId="0" fontId="1" fillId="25" borderId="45" applyNumberFormat="0" applyFont="0" applyAlignment="0" applyProtection="0"/>
    <xf numFmtId="0" fontId="27" fillId="0" borderId="46" applyNumberFormat="0" applyFill="0" applyAlignment="0" applyProtection="0"/>
    <xf numFmtId="0" fontId="28" fillId="0" borderId="0" applyNumberFormat="0" applyFill="0" applyBorder="0" applyAlignment="0" applyProtection="0"/>
    <xf numFmtId="0" fontId="29" fillId="6" borderId="0" applyNumberFormat="0" applyBorder="0" applyAlignment="0" applyProtection="0"/>
  </cellStyleXfs>
  <cellXfs count="85">
    <xf numFmtId="0" fontId="0" fillId="0" borderId="0" xfId="0"/>
    <xf numFmtId="0" fontId="1" fillId="0" borderId="0" xfId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5" fillId="0" borderId="0" xfId="1" applyFont="1" applyAlignment="1">
      <alignment horizontal="right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3" fontId="9" fillId="0" borderId="11" xfId="1" applyNumberFormat="1" applyFont="1" applyBorder="1" applyAlignment="1">
      <alignment horizontal="center"/>
    </xf>
    <xf numFmtId="3" fontId="9" fillId="0" borderId="10" xfId="1" applyNumberFormat="1" applyFont="1" applyBorder="1" applyAlignment="1">
      <alignment horizontal="center"/>
    </xf>
    <xf numFmtId="1" fontId="9" fillId="0" borderId="11" xfId="1" applyNumberFormat="1" applyFont="1" applyBorder="1" applyAlignment="1">
      <alignment horizontal="center"/>
    </xf>
    <xf numFmtId="0" fontId="9" fillId="0" borderId="0" xfId="1" applyFont="1" applyFill="1" applyBorder="1" applyAlignment="1">
      <alignment horizontal="center" wrapText="1"/>
    </xf>
    <xf numFmtId="3" fontId="9" fillId="0" borderId="14" xfId="1" applyNumberFormat="1" applyFont="1" applyBorder="1" applyAlignment="1">
      <alignment horizontal="center"/>
    </xf>
    <xf numFmtId="3" fontId="9" fillId="0" borderId="15" xfId="1" applyNumberFormat="1" applyFont="1" applyBorder="1" applyAlignment="1">
      <alignment horizontal="center"/>
    </xf>
    <xf numFmtId="1" fontId="9" fillId="0" borderId="15" xfId="1" applyNumberFormat="1" applyFont="1" applyBorder="1" applyAlignment="1">
      <alignment horizontal="center"/>
    </xf>
    <xf numFmtId="0" fontId="9" fillId="0" borderId="0" xfId="1" applyFont="1"/>
    <xf numFmtId="0" fontId="9" fillId="0" borderId="0" xfId="1" applyFont="1" applyFill="1" applyBorder="1"/>
    <xf numFmtId="3" fontId="5" fillId="0" borderId="15" xfId="1" applyNumberFormat="1" applyFont="1" applyBorder="1" applyAlignment="1">
      <alignment horizontal="center"/>
    </xf>
    <xf numFmtId="3" fontId="5" fillId="0" borderId="10" xfId="1" applyNumberFormat="1" applyFont="1" applyBorder="1" applyAlignment="1">
      <alignment horizontal="center"/>
    </xf>
    <xf numFmtId="1" fontId="5" fillId="0" borderId="15" xfId="1" applyNumberFormat="1" applyFont="1" applyBorder="1" applyAlignment="1">
      <alignment horizontal="center"/>
    </xf>
    <xf numFmtId="0" fontId="1" fillId="0" borderId="0" xfId="1" applyFill="1" applyBorder="1"/>
    <xf numFmtId="0" fontId="0" fillId="0" borderId="0" xfId="0" applyFill="1" applyBorder="1"/>
    <xf numFmtId="0" fontId="9" fillId="0" borderId="12" xfId="1" applyFont="1" applyBorder="1" applyAlignment="1">
      <alignment horizontal="left"/>
    </xf>
    <xf numFmtId="0" fontId="9" fillId="0" borderId="13" xfId="1" applyFont="1" applyBorder="1" applyAlignment="1">
      <alignment horizontal="left"/>
    </xf>
    <xf numFmtId="3" fontId="5" fillId="0" borderId="19" xfId="1" applyNumberFormat="1" applyFont="1" applyBorder="1" applyAlignment="1">
      <alignment horizontal="center"/>
    </xf>
    <xf numFmtId="3" fontId="5" fillId="0" borderId="20" xfId="1" applyNumberFormat="1" applyFont="1" applyBorder="1" applyAlignment="1">
      <alignment horizontal="center"/>
    </xf>
    <xf numFmtId="1" fontId="5" fillId="0" borderId="19" xfId="1" applyNumberFormat="1" applyFont="1" applyBorder="1" applyAlignment="1">
      <alignment horizontal="center"/>
    </xf>
    <xf numFmtId="3" fontId="2" fillId="2" borderId="23" xfId="1" applyNumberFormat="1" applyFont="1" applyFill="1" applyBorder="1" applyAlignment="1">
      <alignment horizontal="center"/>
    </xf>
    <xf numFmtId="0" fontId="2" fillId="3" borderId="4" xfId="1" applyFont="1" applyFill="1" applyBorder="1" applyAlignment="1">
      <alignment horizontal="center"/>
    </xf>
    <xf numFmtId="0" fontId="2" fillId="3" borderId="5" xfId="1" applyFont="1" applyFill="1" applyBorder="1" applyAlignment="1">
      <alignment horizontal="center"/>
    </xf>
    <xf numFmtId="3" fontId="2" fillId="3" borderId="5" xfId="1" applyNumberFormat="1" applyFont="1" applyFill="1" applyBorder="1" applyAlignment="1">
      <alignment horizontal="center"/>
    </xf>
    <xf numFmtId="3" fontId="2" fillId="3" borderId="24" xfId="1" applyNumberFormat="1" applyFont="1" applyFill="1" applyBorder="1" applyAlignment="1">
      <alignment horizontal="center"/>
    </xf>
    <xf numFmtId="3" fontId="2" fillId="2" borderId="15" xfId="1" applyNumberFormat="1" applyFont="1" applyFill="1" applyBorder="1" applyAlignment="1">
      <alignment horizontal="center"/>
    </xf>
    <xf numFmtId="3" fontId="9" fillId="0" borderId="28" xfId="1" applyNumberFormat="1" applyFont="1" applyBorder="1" applyAlignment="1">
      <alignment horizontal="center"/>
    </xf>
    <xf numFmtId="3" fontId="9" fillId="0" borderId="29" xfId="1" applyNumberFormat="1" applyFont="1" applyBorder="1" applyAlignment="1">
      <alignment horizontal="center"/>
    </xf>
    <xf numFmtId="3" fontId="5" fillId="0" borderId="31" xfId="1" applyNumberFormat="1" applyFont="1" applyBorder="1" applyAlignment="1">
      <alignment horizontal="center"/>
    </xf>
    <xf numFmtId="3" fontId="9" fillId="0" borderId="31" xfId="1" applyNumberFormat="1" applyFont="1" applyBorder="1" applyAlignment="1">
      <alignment horizontal="center"/>
    </xf>
    <xf numFmtId="3" fontId="5" fillId="0" borderId="32" xfId="1" applyNumberFormat="1" applyFont="1" applyBorder="1" applyAlignment="1">
      <alignment horizontal="center"/>
    </xf>
    <xf numFmtId="3" fontId="2" fillId="2" borderId="34" xfId="1" applyNumberFormat="1" applyFont="1" applyFill="1" applyBorder="1" applyAlignment="1">
      <alignment horizontal="center"/>
    </xf>
    <xf numFmtId="3" fontId="9" fillId="3" borderId="15" xfId="1" applyNumberFormat="1" applyFont="1" applyFill="1" applyBorder="1" applyAlignment="1">
      <alignment horizontal="center"/>
    </xf>
    <xf numFmtId="0" fontId="10" fillId="0" borderId="0" xfId="0" applyFont="1"/>
    <xf numFmtId="0" fontId="2" fillId="2" borderId="23" xfId="1" applyFont="1" applyFill="1" applyBorder="1" applyAlignment="1">
      <alignment horizontal="left"/>
    </xf>
    <xf numFmtId="0" fontId="2" fillId="2" borderId="35" xfId="1" applyFont="1" applyFill="1" applyBorder="1" applyAlignment="1">
      <alignment horizontal="left"/>
    </xf>
    <xf numFmtId="0" fontId="9" fillId="3" borderId="36" xfId="1" applyFont="1" applyFill="1" applyBorder="1" applyAlignment="1">
      <alignment horizontal="center" wrapText="1"/>
    </xf>
    <xf numFmtId="0" fontId="9" fillId="3" borderId="37" xfId="1" applyFont="1" applyFill="1" applyBorder="1" applyAlignment="1">
      <alignment horizontal="center" wrapText="1"/>
    </xf>
    <xf numFmtId="0" fontId="9" fillId="3" borderId="15" xfId="1" applyFont="1" applyFill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9" fillId="0" borderId="27" xfId="1" applyFont="1" applyBorder="1" applyAlignment="1">
      <alignment horizontal="left" wrapText="1"/>
    </xf>
    <xf numFmtId="0" fontId="9" fillId="0" borderId="28" xfId="1" applyFont="1" applyBorder="1" applyAlignment="1">
      <alignment horizontal="left" wrapText="1"/>
    </xf>
    <xf numFmtId="0" fontId="9" fillId="0" borderId="16" xfId="1" applyFont="1" applyBorder="1" applyAlignment="1">
      <alignment horizontal="left" wrapText="1"/>
    </xf>
    <xf numFmtId="0" fontId="9" fillId="0" borderId="15" xfId="1" applyFont="1" applyBorder="1" applyAlignment="1">
      <alignment horizontal="left" wrapText="1"/>
    </xf>
    <xf numFmtId="0" fontId="9" fillId="0" borderId="16" xfId="1" applyFont="1" applyBorder="1" applyAlignment="1">
      <alignment horizontal="left"/>
    </xf>
    <xf numFmtId="0" fontId="9" fillId="0" borderId="15" xfId="1" applyFont="1" applyBorder="1" applyAlignment="1">
      <alignment horizontal="left"/>
    </xf>
    <xf numFmtId="0" fontId="5" fillId="0" borderId="30" xfId="1" applyFont="1" applyBorder="1" applyAlignment="1">
      <alignment horizontal="left"/>
    </xf>
    <xf numFmtId="0" fontId="5" fillId="0" borderId="31" xfId="1" applyFont="1" applyBorder="1" applyAlignment="1">
      <alignment horizontal="left"/>
    </xf>
    <xf numFmtId="0" fontId="2" fillId="2" borderId="33" xfId="1" applyFont="1" applyFill="1" applyBorder="1" applyAlignment="1">
      <alignment horizontal="center"/>
    </xf>
    <xf numFmtId="0" fontId="2" fillId="2" borderId="34" xfId="1" applyFont="1" applyFill="1" applyBorder="1" applyAlignment="1">
      <alignment horizontal="center"/>
    </xf>
    <xf numFmtId="0" fontId="9" fillId="0" borderId="12" xfId="1" applyFont="1" applyBorder="1" applyAlignment="1">
      <alignment horizontal="left"/>
    </xf>
    <xf numFmtId="0" fontId="9" fillId="0" borderId="13" xfId="1" applyFont="1" applyBorder="1" applyAlignment="1">
      <alignment horizontal="left"/>
    </xf>
    <xf numFmtId="0" fontId="5" fillId="0" borderId="17" xfId="1" applyFont="1" applyBorder="1" applyAlignment="1">
      <alignment horizontal="left"/>
    </xf>
    <xf numFmtId="0" fontId="5" fillId="0" borderId="18" xfId="1" applyFont="1" applyBorder="1" applyAlignment="1">
      <alignment horizontal="left"/>
    </xf>
    <xf numFmtId="0" fontId="2" fillId="2" borderId="21" xfId="1" applyFont="1" applyFill="1" applyBorder="1" applyAlignment="1">
      <alignment horizontal="center"/>
    </xf>
    <xf numFmtId="0" fontId="2" fillId="2" borderId="22" xfId="1" applyFont="1" applyFill="1" applyBorder="1" applyAlignment="1">
      <alignment horizontal="center"/>
    </xf>
    <xf numFmtId="0" fontId="9" fillId="0" borderId="6" xfId="1" applyFont="1" applyBorder="1" applyAlignment="1">
      <alignment horizontal="left" wrapText="1"/>
    </xf>
    <xf numFmtId="0" fontId="9" fillId="0" borderId="8" xfId="1" applyFont="1" applyBorder="1" applyAlignment="1">
      <alignment horizontal="left" wrapText="1"/>
    </xf>
    <xf numFmtId="0" fontId="2" fillId="2" borderId="15" xfId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26" xfId="1" applyFont="1" applyBorder="1" applyAlignment="1">
      <alignment horizontal="center"/>
    </xf>
    <xf numFmtId="0" fontId="9" fillId="0" borderId="14" xfId="1" applyFont="1" applyBorder="1" applyAlignment="1">
      <alignment horizontal="left"/>
    </xf>
    <xf numFmtId="0" fontId="5" fillId="0" borderId="12" xfId="1" applyFont="1" applyBorder="1" applyAlignment="1">
      <alignment horizontal="left"/>
    </xf>
    <xf numFmtId="0" fontId="5" fillId="0" borderId="13" xfId="1" applyFont="1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9" fillId="0" borderId="9" xfId="1" applyFont="1" applyBorder="1" applyAlignment="1">
      <alignment horizontal="left"/>
    </xf>
    <xf numFmtId="0" fontId="9" fillId="0" borderId="10" xfId="1" applyFont="1" applyBorder="1" applyAlignment="1">
      <alignment horizontal="left"/>
    </xf>
    <xf numFmtId="3" fontId="0" fillId="0" borderId="0" xfId="0" applyNumberFormat="1"/>
  </cellXfs>
  <cellStyles count="45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Денежный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Плохой 2" xfId="38"/>
    <cellStyle name="Пояснение 2" xfId="39"/>
    <cellStyle name="Примечание 2" xfId="40"/>
    <cellStyle name="Примечание 3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S37"/>
  <sheetViews>
    <sheetView tabSelected="1" workbookViewId="0">
      <selection activeCell="H8" sqref="H8"/>
    </sheetView>
  </sheetViews>
  <sheetFormatPr defaultColWidth="9.109375" defaultRowHeight="14.4" x14ac:dyDescent="0.3"/>
  <cols>
    <col min="3" max="3" width="16.5546875" customWidth="1"/>
    <col min="4" max="4" width="14.88671875" customWidth="1"/>
    <col min="5" max="5" width="15.88671875" customWidth="1"/>
    <col min="6" max="6" width="15" customWidth="1"/>
    <col min="7" max="8" width="15.44140625" customWidth="1"/>
    <col min="9" max="9" width="19.109375" customWidth="1"/>
    <col min="10" max="12" width="9.109375" hidden="1" customWidth="1"/>
    <col min="13" max="15" width="10.109375" hidden="1" customWidth="1"/>
    <col min="16" max="16" width="9.109375" hidden="1" customWidth="1"/>
    <col min="17" max="17" width="9.109375" customWidth="1"/>
  </cols>
  <sheetData>
    <row r="1" spans="1:15" x14ac:dyDescent="0.3">
      <c r="A1" s="74" t="s">
        <v>25</v>
      </c>
      <c r="B1" s="74"/>
      <c r="C1" s="74"/>
      <c r="D1" s="74"/>
      <c r="E1" s="74"/>
      <c r="F1" s="74"/>
      <c r="G1" s="74"/>
      <c r="H1" s="74"/>
      <c r="I1" s="74"/>
      <c r="J1" s="1"/>
      <c r="K1" s="1"/>
      <c r="L1" s="1"/>
    </row>
    <row r="2" spans="1:15" ht="22.5" customHeight="1" thickBot="1" x14ac:dyDescent="0.3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1"/>
      <c r="K2" s="1"/>
      <c r="L2" s="1"/>
    </row>
    <row r="3" spans="1:15" ht="48.6" thickBot="1" x14ac:dyDescent="0.35">
      <c r="A3" s="75" t="s">
        <v>1</v>
      </c>
      <c r="B3" s="76"/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3" t="s">
        <v>8</v>
      </c>
      <c r="J3" s="4"/>
      <c r="K3" s="1"/>
      <c r="L3" s="1"/>
    </row>
    <row r="4" spans="1:15" x14ac:dyDescent="0.3">
      <c r="A4" s="77">
        <v>1</v>
      </c>
      <c r="B4" s="78"/>
      <c r="C4" s="5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7">
        <v>8</v>
      </c>
      <c r="J4" s="4"/>
      <c r="K4" s="1"/>
      <c r="L4" s="1"/>
    </row>
    <row r="5" spans="1:15" ht="15" customHeight="1" x14ac:dyDescent="0.3">
      <c r="A5" s="79" t="s">
        <v>9</v>
      </c>
      <c r="B5" s="80"/>
      <c r="C5" s="80"/>
      <c r="D5" s="80"/>
      <c r="E5" s="80"/>
      <c r="F5" s="80"/>
      <c r="G5" s="80"/>
      <c r="H5" s="80"/>
      <c r="I5" s="81"/>
      <c r="J5" s="4"/>
      <c r="K5" s="1"/>
      <c r="L5" s="1"/>
    </row>
    <row r="6" spans="1:15" x14ac:dyDescent="0.3">
      <c r="A6" s="82" t="s">
        <v>10</v>
      </c>
      <c r="B6" s="83"/>
      <c r="C6" s="8">
        <v>-1673.6700000000128</v>
      </c>
      <c r="D6" s="9">
        <v>68292.729999999981</v>
      </c>
      <c r="E6" s="10">
        <f>J6+L6+N6</f>
        <v>236244.08</v>
      </c>
      <c r="F6" s="10">
        <v>236244.08</v>
      </c>
      <c r="G6" s="8">
        <f>K6+M6+O6</f>
        <v>309985.15000000002</v>
      </c>
      <c r="H6" s="8">
        <f>C6+E6-F6</f>
        <v>-1673.6700000000128</v>
      </c>
      <c r="I6" s="9">
        <f>D6+E6-G6</f>
        <v>-5448.3400000000838</v>
      </c>
      <c r="J6" s="11">
        <v>4377.54</v>
      </c>
      <c r="K6" s="11">
        <v>4536.96</v>
      </c>
      <c r="L6" s="11">
        <v>43775.96</v>
      </c>
      <c r="M6" s="11">
        <v>125187.92</v>
      </c>
      <c r="N6" s="11">
        <v>188090.58</v>
      </c>
      <c r="O6" s="11">
        <v>180260.27</v>
      </c>
    </row>
    <row r="7" spans="1:15" x14ac:dyDescent="0.3">
      <c r="A7" s="57"/>
      <c r="B7" s="58"/>
      <c r="C7" s="8"/>
      <c r="D7" s="12"/>
      <c r="E7" s="10"/>
      <c r="F7" s="10"/>
      <c r="G7" s="8"/>
      <c r="H7" s="8"/>
      <c r="I7" s="12"/>
      <c r="J7" s="11"/>
      <c r="K7" s="11"/>
      <c r="L7" s="11"/>
    </row>
    <row r="8" spans="1:15" x14ac:dyDescent="0.3">
      <c r="A8" s="57" t="s">
        <v>11</v>
      </c>
      <c r="B8" s="58"/>
      <c r="C8" s="13">
        <v>387854.7</v>
      </c>
      <c r="D8" s="9">
        <v>22312.489999999962</v>
      </c>
      <c r="E8" s="10">
        <f>J8+L8+N8</f>
        <v>252169.96000000002</v>
      </c>
      <c r="F8" s="14">
        <v>52526</v>
      </c>
      <c r="G8" s="8">
        <f>K8+M8+O8</f>
        <v>329685.01</v>
      </c>
      <c r="H8" s="8">
        <f>C8+E8-F8</f>
        <v>587498.66</v>
      </c>
      <c r="I8" s="9">
        <f>D8+E8-G8</f>
        <v>-55202.560000000056</v>
      </c>
      <c r="J8" s="15">
        <v>4685.1099999999997</v>
      </c>
      <c r="K8" s="15">
        <v>4881.96</v>
      </c>
      <c r="L8" s="15">
        <v>46725.120000000003</v>
      </c>
      <c r="M8" s="16">
        <v>130883.44</v>
      </c>
      <c r="N8" s="16">
        <v>200759.73</v>
      </c>
      <c r="O8" s="16">
        <v>193919.61</v>
      </c>
    </row>
    <row r="9" spans="1:15" x14ac:dyDescent="0.3">
      <c r="A9" s="71"/>
      <c r="B9" s="72"/>
      <c r="C9" s="17"/>
      <c r="D9" s="18"/>
      <c r="E9" s="19"/>
      <c r="F9" s="19"/>
      <c r="G9" s="17"/>
      <c r="H9" s="17"/>
      <c r="I9" s="18"/>
      <c r="J9" s="1"/>
      <c r="K9" s="1"/>
      <c r="L9" s="1"/>
    </row>
    <row r="10" spans="1:15" x14ac:dyDescent="0.3">
      <c r="A10" s="51" t="s">
        <v>12</v>
      </c>
      <c r="B10" s="70"/>
      <c r="C10" s="13">
        <v>49601.640000000021</v>
      </c>
      <c r="D10" s="9">
        <v>18442.700000000026</v>
      </c>
      <c r="E10" s="10">
        <f>J10+L10+N10</f>
        <v>63077.35</v>
      </c>
      <c r="F10" s="14">
        <v>63147.05</v>
      </c>
      <c r="G10" s="8">
        <f>K10+M10+O10</f>
        <v>81632.510000000009</v>
      </c>
      <c r="H10" s="8">
        <f>C10+E10-F10</f>
        <v>49531.940000000017</v>
      </c>
      <c r="I10" s="9">
        <f>D10+E10-G10</f>
        <v>-112.45999999999185</v>
      </c>
      <c r="J10" s="1">
        <v>1169.67</v>
      </c>
      <c r="K10" s="1">
        <v>1214.0999999999999</v>
      </c>
      <c r="L10" s="1">
        <v>11688.12</v>
      </c>
      <c r="M10" s="20">
        <v>32250.44</v>
      </c>
      <c r="N10" s="20">
        <v>50219.56</v>
      </c>
      <c r="O10" s="20">
        <v>48167.97</v>
      </c>
    </row>
    <row r="11" spans="1:15" x14ac:dyDescent="0.3">
      <c r="A11" s="57"/>
      <c r="B11" s="73"/>
      <c r="C11" s="13"/>
      <c r="D11" s="9"/>
      <c r="E11" s="14"/>
      <c r="F11" s="14"/>
      <c r="G11" s="8"/>
      <c r="H11" s="8"/>
      <c r="I11" s="9"/>
      <c r="J11" s="1"/>
      <c r="K11" s="1"/>
      <c r="L11" s="1"/>
    </row>
    <row r="12" spans="1:15" x14ac:dyDescent="0.3">
      <c r="A12" s="51" t="s">
        <v>13</v>
      </c>
      <c r="B12" s="70"/>
      <c r="C12" s="13">
        <v>-0.4800000000404907</v>
      </c>
      <c r="D12" s="9">
        <v>1111.0700000000006</v>
      </c>
      <c r="E12" s="10">
        <f>J12+L12+N12</f>
        <v>8398.42</v>
      </c>
      <c r="F12" s="14">
        <v>9650.85</v>
      </c>
      <c r="G12" s="8">
        <f>K12+M12+O12</f>
        <v>8000.75</v>
      </c>
      <c r="H12" s="8">
        <f>C12+E12-F12</f>
        <v>-1252.9100000000417</v>
      </c>
      <c r="I12" s="9">
        <f>D12+E12-G12</f>
        <v>1508.7400000000016</v>
      </c>
      <c r="J12" s="1">
        <v>65.41</v>
      </c>
      <c r="K12" s="1">
        <v>68.16</v>
      </c>
      <c r="L12">
        <v>652.32000000000005</v>
      </c>
      <c r="M12">
        <v>1881.48</v>
      </c>
      <c r="N12">
        <v>7680.69</v>
      </c>
      <c r="O12" s="21">
        <v>6051.11</v>
      </c>
    </row>
    <row r="13" spans="1:15" x14ac:dyDescent="0.3">
      <c r="A13" s="51"/>
      <c r="B13" s="70"/>
      <c r="C13" s="13"/>
      <c r="D13" s="9"/>
      <c r="E13" s="14"/>
      <c r="F13" s="14"/>
      <c r="G13" s="8"/>
      <c r="H13" s="8"/>
      <c r="I13" s="9"/>
      <c r="J13" s="1"/>
      <c r="K13" s="1"/>
    </row>
    <row r="14" spans="1:15" x14ac:dyDescent="0.3">
      <c r="A14" s="51" t="s">
        <v>14</v>
      </c>
      <c r="B14" s="70"/>
      <c r="C14" s="13">
        <v>-0.48000000003958121</v>
      </c>
      <c r="D14" s="9">
        <v>790.30999999999949</v>
      </c>
      <c r="E14" s="10">
        <f>J14+L14+N14</f>
        <v>5603.2400000000007</v>
      </c>
      <c r="F14" s="14">
        <v>9897.83</v>
      </c>
      <c r="G14" s="8">
        <f>K14+M14+O14</f>
        <v>5367.77</v>
      </c>
      <c r="H14" s="8">
        <f>C14+E14-F14</f>
        <v>-4295.0700000000388</v>
      </c>
      <c r="I14" s="9">
        <f>D14+E14-G14</f>
        <v>1025.7799999999997</v>
      </c>
      <c r="J14" s="1">
        <v>40.880000000000003</v>
      </c>
      <c r="K14" s="1">
        <v>48.99</v>
      </c>
      <c r="L14">
        <v>407.76</v>
      </c>
      <c r="M14">
        <v>1264.44</v>
      </c>
      <c r="N14">
        <v>5154.6000000000004</v>
      </c>
      <c r="O14" s="21">
        <v>4054.34</v>
      </c>
    </row>
    <row r="15" spans="1:15" x14ac:dyDescent="0.3">
      <c r="A15" s="51"/>
      <c r="B15" s="70"/>
      <c r="C15" s="13"/>
      <c r="D15" s="9"/>
      <c r="E15" s="14"/>
      <c r="F15" s="14"/>
      <c r="G15" s="8"/>
      <c r="H15" s="8"/>
      <c r="I15" s="9"/>
      <c r="J15" s="1"/>
      <c r="K15" s="1"/>
    </row>
    <row r="16" spans="1:15" x14ac:dyDescent="0.3">
      <c r="A16" s="51" t="s">
        <v>15</v>
      </c>
      <c r="B16" s="70"/>
      <c r="C16" s="13">
        <v>-0.48000000003594323</v>
      </c>
      <c r="D16" s="9">
        <v>4057.8700000000081</v>
      </c>
      <c r="E16" s="10">
        <f>J16+L16+N16</f>
        <v>18460.09</v>
      </c>
      <c r="F16" s="14">
        <v>19791.12</v>
      </c>
      <c r="G16" s="8">
        <f>K16+M16+O16</f>
        <v>16036.91</v>
      </c>
      <c r="H16" s="8">
        <f>C16+E16-F16</f>
        <v>-1331.5100000000348</v>
      </c>
      <c r="I16" s="9">
        <f>D16+E16-G16</f>
        <v>6481.0500000000065</v>
      </c>
      <c r="J16" s="1">
        <v>245.29</v>
      </c>
      <c r="K16" s="1">
        <v>249.21</v>
      </c>
      <c r="L16">
        <v>2446.3200000000002</v>
      </c>
      <c r="M16">
        <v>696.24</v>
      </c>
      <c r="N16">
        <v>15768.48</v>
      </c>
      <c r="O16" s="21">
        <v>15091.46</v>
      </c>
    </row>
    <row r="17" spans="1:19" x14ac:dyDescent="0.3">
      <c r="A17" s="51"/>
      <c r="B17" s="70"/>
      <c r="C17" s="13"/>
      <c r="D17" s="9"/>
      <c r="E17" s="14"/>
      <c r="F17" s="14"/>
      <c r="G17" s="8"/>
      <c r="H17" s="8"/>
      <c r="I17" s="9"/>
      <c r="J17" s="1"/>
      <c r="K17" s="1"/>
    </row>
    <row r="18" spans="1:19" x14ac:dyDescent="0.3">
      <c r="A18" s="51" t="s">
        <v>16</v>
      </c>
      <c r="B18" s="52"/>
      <c r="C18" s="13">
        <v>-1683.8099999999977</v>
      </c>
      <c r="D18" s="13">
        <v>3504.7900000000009</v>
      </c>
      <c r="E18" s="10">
        <f>J18+L18+N18</f>
        <v>0</v>
      </c>
      <c r="F18" s="13"/>
      <c r="G18" s="8">
        <f>K18+M18+O18</f>
        <v>-158.38</v>
      </c>
      <c r="H18" s="13">
        <f>C18+E18-F18</f>
        <v>-1683.8099999999977</v>
      </c>
      <c r="I18" s="9">
        <f>D18+E18-G18</f>
        <v>3663.170000000001</v>
      </c>
      <c r="O18">
        <f>-128.47-29.91</f>
        <v>-158.38</v>
      </c>
    </row>
    <row r="19" spans="1:19" x14ac:dyDescent="0.3">
      <c r="A19" s="22"/>
      <c r="B19" s="23"/>
      <c r="C19" s="13"/>
      <c r="D19" s="9"/>
      <c r="E19" s="14"/>
      <c r="F19" s="14"/>
      <c r="G19" s="8"/>
      <c r="H19" s="8"/>
      <c r="I19" s="9"/>
      <c r="J19" s="1"/>
      <c r="K19" s="1"/>
      <c r="L19" s="1"/>
    </row>
    <row r="20" spans="1:19" ht="15" hidden="1" customHeight="1" x14ac:dyDescent="0.3">
      <c r="A20" s="57"/>
      <c r="B20" s="58"/>
      <c r="C20" s="13"/>
      <c r="D20" s="9"/>
      <c r="E20" s="14"/>
      <c r="F20" s="14"/>
      <c r="G20" s="8"/>
      <c r="H20" s="8"/>
      <c r="I20" s="9"/>
      <c r="J20" s="1"/>
      <c r="K20" s="1"/>
      <c r="L20" s="1"/>
    </row>
    <row r="21" spans="1:19" ht="15" thickBot="1" x14ac:dyDescent="0.35">
      <c r="A21" s="59"/>
      <c r="B21" s="60"/>
      <c r="C21" s="24"/>
      <c r="D21" s="25"/>
      <c r="E21" s="26"/>
      <c r="F21" s="26"/>
      <c r="G21" s="24"/>
      <c r="H21" s="24"/>
      <c r="I21" s="25"/>
      <c r="J21" s="1"/>
      <c r="K21" s="1"/>
      <c r="L21" s="1"/>
    </row>
    <row r="22" spans="1:19" ht="15" thickBot="1" x14ac:dyDescent="0.35">
      <c r="A22" s="61" t="s">
        <v>17</v>
      </c>
      <c r="B22" s="62"/>
      <c r="C22" s="27">
        <f>C6+C8+C10+C20+C12+C14+C16+C18</f>
        <v>434097.41999999993</v>
      </c>
      <c r="D22" s="27">
        <f t="shared" ref="D22:I22" si="0">D6+D8+D10+D20+D12+D14+D16+D18</f>
        <v>118511.95999999999</v>
      </c>
      <c r="E22" s="27">
        <f t="shared" si="0"/>
        <v>583953.14</v>
      </c>
      <c r="F22" s="27">
        <f t="shared" si="0"/>
        <v>391256.92999999993</v>
      </c>
      <c r="G22" s="27">
        <f t="shared" si="0"/>
        <v>750549.72000000009</v>
      </c>
      <c r="H22" s="27">
        <f t="shared" si="0"/>
        <v>626793.62999999989</v>
      </c>
      <c r="I22" s="27">
        <f t="shared" si="0"/>
        <v>-48084.620000000126</v>
      </c>
      <c r="J22" s="1">
        <f>J6+J8+J10+J12+J14+J16</f>
        <v>10583.9</v>
      </c>
      <c r="K22" s="1">
        <f t="shared" ref="K22:P22" si="1">K6+K8+K10+K12+K14+K16</f>
        <v>10999.38</v>
      </c>
      <c r="L22" s="1">
        <f t="shared" si="1"/>
        <v>105695.6</v>
      </c>
      <c r="M22" s="1">
        <f t="shared" si="1"/>
        <v>292163.95999999996</v>
      </c>
      <c r="N22" s="1">
        <f t="shared" si="1"/>
        <v>467673.63999999996</v>
      </c>
      <c r="O22" s="1">
        <f t="shared" si="1"/>
        <v>447544.76</v>
      </c>
      <c r="P22" s="1">
        <f t="shared" si="1"/>
        <v>0</v>
      </c>
      <c r="R22" s="84"/>
      <c r="S22" s="84"/>
    </row>
    <row r="23" spans="1:19" x14ac:dyDescent="0.3">
      <c r="A23" s="28"/>
      <c r="B23" s="29"/>
      <c r="C23" s="30"/>
      <c r="D23" s="30"/>
      <c r="E23" s="30"/>
      <c r="F23" s="30"/>
      <c r="G23" s="30"/>
      <c r="H23" s="30"/>
      <c r="I23" s="31"/>
      <c r="J23" s="1"/>
      <c r="K23" s="1"/>
      <c r="L23" s="1"/>
    </row>
    <row r="24" spans="1:19" ht="29.25" customHeight="1" x14ac:dyDescent="0.3">
      <c r="A24" s="63" t="s">
        <v>18</v>
      </c>
      <c r="B24" s="64"/>
      <c r="C24" s="13"/>
      <c r="D24" s="13"/>
      <c r="E24" s="14"/>
      <c r="F24" s="14"/>
      <c r="G24" s="13"/>
      <c r="H24" s="13">
        <f>C24+E24-F24</f>
        <v>0</v>
      </c>
      <c r="I24" s="13">
        <f>D24+E24-G24</f>
        <v>0</v>
      </c>
      <c r="J24" s="15"/>
      <c r="K24" s="15"/>
      <c r="L24" s="15"/>
    </row>
    <row r="25" spans="1:19" x14ac:dyDescent="0.3">
      <c r="A25" s="65" t="s">
        <v>17</v>
      </c>
      <c r="B25" s="66"/>
      <c r="C25" s="32">
        <f>C24</f>
        <v>0</v>
      </c>
      <c r="D25" s="32">
        <f t="shared" ref="D25:I25" si="2">D24</f>
        <v>0</v>
      </c>
      <c r="E25" s="32">
        <f t="shared" si="2"/>
        <v>0</v>
      </c>
      <c r="F25" s="32">
        <f t="shared" si="2"/>
        <v>0</v>
      </c>
      <c r="G25" s="32">
        <f t="shared" si="2"/>
        <v>0</v>
      </c>
      <c r="H25" s="32">
        <f t="shared" si="2"/>
        <v>0</v>
      </c>
      <c r="I25" s="32">
        <f t="shared" si="2"/>
        <v>0</v>
      </c>
      <c r="J25" s="1"/>
      <c r="K25" s="1"/>
      <c r="L25" s="1"/>
    </row>
    <row r="26" spans="1:19" ht="15" thickBot="1" x14ac:dyDescent="0.35">
      <c r="A26" s="67"/>
      <c r="B26" s="68"/>
      <c r="C26" s="68"/>
      <c r="D26" s="68"/>
      <c r="E26" s="68"/>
      <c r="F26" s="68"/>
      <c r="G26" s="68"/>
      <c r="H26" s="68"/>
      <c r="I26" s="69"/>
    </row>
    <row r="27" spans="1:19" x14ac:dyDescent="0.3">
      <c r="A27" s="47" t="s">
        <v>19</v>
      </c>
      <c r="B27" s="48"/>
      <c r="C27" s="33">
        <v>-1192.0699999999779</v>
      </c>
      <c r="D27" s="13">
        <v>15956.530000000028</v>
      </c>
      <c r="E27" s="14">
        <f>J27+L27+N27</f>
        <v>78093.36</v>
      </c>
      <c r="F27" s="13">
        <f>E27</f>
        <v>78093.36</v>
      </c>
      <c r="G27" s="13">
        <f>K27+M27+O27</f>
        <v>93914.39</v>
      </c>
      <c r="H27" s="33">
        <f>C27+E27-F27</f>
        <v>-1192.0699999999779</v>
      </c>
      <c r="I27" s="34">
        <f>D27+E27-G27</f>
        <v>135.5000000000291</v>
      </c>
      <c r="N27">
        <v>78093.36</v>
      </c>
      <c r="O27">
        <v>93914.39</v>
      </c>
    </row>
    <row r="28" spans="1:19" ht="15" thickBot="1" x14ac:dyDescent="0.35">
      <c r="A28" s="49" t="s">
        <v>20</v>
      </c>
      <c r="B28" s="50"/>
      <c r="C28" s="13">
        <v>-2338.640000000014</v>
      </c>
      <c r="D28" s="8">
        <v>10820.699999999953</v>
      </c>
      <c r="E28" s="10">
        <f>J28+L28+N28</f>
        <v>53753.26</v>
      </c>
      <c r="F28" s="8">
        <f t="shared" ref="F28:F30" si="3">E28</f>
        <v>53753.26</v>
      </c>
      <c r="G28" s="8">
        <f>K28+M28+O28</f>
        <v>61950.18</v>
      </c>
      <c r="H28" s="13">
        <f>C28+E28-F28</f>
        <v>-2338.640000000014</v>
      </c>
      <c r="I28" s="9">
        <f>D28+E28-G28</f>
        <v>2623.7799999999552</v>
      </c>
      <c r="N28">
        <v>53753.26</v>
      </c>
      <c r="O28">
        <v>61950.18</v>
      </c>
    </row>
    <row r="29" spans="1:19" ht="15" thickBot="1" x14ac:dyDescent="0.35">
      <c r="A29" s="51" t="s">
        <v>21</v>
      </c>
      <c r="B29" s="52"/>
      <c r="C29" s="13">
        <v>-780.84000000031665</v>
      </c>
      <c r="D29" s="13">
        <v>136964.98999999941</v>
      </c>
      <c r="E29" s="10">
        <f>J29+L29+N29</f>
        <v>594749.67000000004</v>
      </c>
      <c r="F29" s="33">
        <f t="shared" si="3"/>
        <v>594749.67000000004</v>
      </c>
      <c r="G29" s="8">
        <f>K29+M29+O29</f>
        <v>702214.04</v>
      </c>
      <c r="H29" s="13">
        <f>C29+E29-F29</f>
        <v>-780.84000000031665</v>
      </c>
      <c r="I29" s="9">
        <f>D29+E29-G29</f>
        <v>29500.619999999413</v>
      </c>
      <c r="N29">
        <v>594749.67000000004</v>
      </c>
      <c r="O29">
        <v>702214.04</v>
      </c>
    </row>
    <row r="30" spans="1:19" x14ac:dyDescent="0.3">
      <c r="A30" s="51" t="s">
        <v>22</v>
      </c>
      <c r="B30" s="52"/>
      <c r="C30" s="13">
        <v>0</v>
      </c>
      <c r="D30" s="13">
        <v>5482.8500000000058</v>
      </c>
      <c r="E30" s="10">
        <f>J30+L30+N30</f>
        <v>35368.019999999997</v>
      </c>
      <c r="F30" s="33">
        <f t="shared" si="3"/>
        <v>35368.019999999997</v>
      </c>
      <c r="G30" s="8">
        <f>K30+M30+O30</f>
        <v>39521.11</v>
      </c>
      <c r="H30" s="13">
        <f>C30+E30-F30</f>
        <v>0</v>
      </c>
      <c r="I30" s="9">
        <f>D30+E30-G30</f>
        <v>1329.760000000002</v>
      </c>
      <c r="N30">
        <v>35368.019999999997</v>
      </c>
      <c r="O30">
        <v>39521.11</v>
      </c>
    </row>
    <row r="31" spans="1:19" ht="15" thickBot="1" x14ac:dyDescent="0.35">
      <c r="A31" s="53"/>
      <c r="B31" s="54"/>
      <c r="C31" s="35"/>
      <c r="D31" s="35"/>
      <c r="E31" s="35"/>
      <c r="F31" s="35"/>
      <c r="G31" s="35"/>
      <c r="H31" s="36"/>
      <c r="I31" s="37"/>
    </row>
    <row r="32" spans="1:19" ht="15" thickBot="1" x14ac:dyDescent="0.35">
      <c r="A32" s="55" t="s">
        <v>17</v>
      </c>
      <c r="B32" s="56"/>
      <c r="C32" s="38">
        <f>C27+C28+C29+C30</f>
        <v>-4311.5500000003085</v>
      </c>
      <c r="D32" s="38">
        <f t="shared" ref="D32:I32" si="4">D27+D28+D29+D30</f>
        <v>169225.0699999994</v>
      </c>
      <c r="E32" s="38">
        <f t="shared" si="4"/>
        <v>761964.31</v>
      </c>
      <c r="F32" s="38">
        <f t="shared" si="4"/>
        <v>761964.31</v>
      </c>
      <c r="G32" s="38">
        <f t="shared" si="4"/>
        <v>897599.72000000009</v>
      </c>
      <c r="H32" s="38">
        <f t="shared" si="4"/>
        <v>-4311.5500000003085</v>
      </c>
      <c r="I32" s="38">
        <f t="shared" si="4"/>
        <v>33589.6599999994</v>
      </c>
    </row>
    <row r="33" spans="1:9" ht="15" hidden="1" thickBot="1" x14ac:dyDescent="0.35">
      <c r="A33" s="41" t="s">
        <v>23</v>
      </c>
      <c r="B33" s="42"/>
      <c r="C33" s="27">
        <f>C22+C25+C32</f>
        <v>429785.86999999965</v>
      </c>
      <c r="D33" s="27">
        <f t="shared" ref="D33:I33" si="5">D22+D25+D32</f>
        <v>287737.02999999939</v>
      </c>
      <c r="E33" s="27">
        <f t="shared" si="5"/>
        <v>1345917.4500000002</v>
      </c>
      <c r="F33" s="27">
        <f t="shared" si="5"/>
        <v>1153221.24</v>
      </c>
      <c r="G33" s="27">
        <f t="shared" si="5"/>
        <v>1648149.4400000002</v>
      </c>
      <c r="H33" s="27">
        <f t="shared" si="5"/>
        <v>622482.07999999961</v>
      </c>
      <c r="I33" s="27">
        <f t="shared" si="5"/>
        <v>-14494.960000000727</v>
      </c>
    </row>
    <row r="34" spans="1:9" s="40" customFormat="1" hidden="1" x14ac:dyDescent="0.3">
      <c r="A34" s="43"/>
      <c r="B34" s="44"/>
      <c r="C34" s="39"/>
      <c r="D34" s="39"/>
      <c r="E34" s="39"/>
      <c r="F34" s="39"/>
      <c r="G34" s="39"/>
      <c r="H34" s="39"/>
      <c r="I34" s="39"/>
    </row>
    <row r="35" spans="1:9" s="40" customFormat="1" hidden="1" x14ac:dyDescent="0.3">
      <c r="A35" s="45"/>
      <c r="B35" s="46"/>
      <c r="C35" s="39"/>
      <c r="D35" s="39"/>
      <c r="E35" s="39"/>
      <c r="F35" s="39"/>
      <c r="G35" s="39"/>
      <c r="H35" s="13"/>
      <c r="I35" s="39"/>
    </row>
    <row r="36" spans="1:9" ht="15" hidden="1" thickBot="1" x14ac:dyDescent="0.35">
      <c r="A36" s="45"/>
      <c r="B36" s="46"/>
      <c r="C36" s="39"/>
      <c r="D36" s="39"/>
      <c r="E36" s="39"/>
      <c r="F36" s="39"/>
      <c r="G36" s="39"/>
      <c r="H36" s="13"/>
      <c r="I36" s="39"/>
    </row>
    <row r="37" spans="1:9" ht="15" thickBot="1" x14ac:dyDescent="0.35">
      <c r="A37" s="41" t="s">
        <v>24</v>
      </c>
      <c r="B37" s="42"/>
      <c r="C37" s="27">
        <f>C33+C34</f>
        <v>429785.86999999965</v>
      </c>
      <c r="D37" s="27">
        <f t="shared" ref="D37:I37" si="6">D33+D34</f>
        <v>287737.02999999939</v>
      </c>
      <c r="E37" s="27">
        <f t="shared" si="6"/>
        <v>1345917.4500000002</v>
      </c>
      <c r="F37" s="27">
        <f t="shared" si="6"/>
        <v>1153221.24</v>
      </c>
      <c r="G37" s="27">
        <f t="shared" si="6"/>
        <v>1648149.4400000002</v>
      </c>
      <c r="H37" s="27">
        <f t="shared" si="6"/>
        <v>622482.07999999961</v>
      </c>
      <c r="I37" s="27">
        <f t="shared" si="6"/>
        <v>-14494.960000000727</v>
      </c>
    </row>
  </sheetData>
  <mergeCells count="35">
    <mergeCell ref="A6:B6"/>
    <mergeCell ref="A1:I1"/>
    <mergeCell ref="A2:I2"/>
    <mergeCell ref="A3:B3"/>
    <mergeCell ref="A4:B4"/>
    <mergeCell ref="A5:I5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32:B32"/>
    <mergeCell ref="A20:B20"/>
    <mergeCell ref="A21:B21"/>
    <mergeCell ref="A22:B22"/>
    <mergeCell ref="A24:B24"/>
    <mergeCell ref="A25:B25"/>
    <mergeCell ref="A26:I26"/>
    <mergeCell ref="A27:B27"/>
    <mergeCell ref="A28:B28"/>
    <mergeCell ref="A29:B29"/>
    <mergeCell ref="A30:B30"/>
    <mergeCell ref="A31:B31"/>
    <mergeCell ref="A33:B33"/>
    <mergeCell ref="A34:B34"/>
    <mergeCell ref="A35:B35"/>
    <mergeCell ref="A36:B36"/>
    <mergeCell ref="A37:B37"/>
  </mergeCells>
  <pageMargins left="0.70866141732283472" right="0.70866141732283472" top="0.74803149606299213" bottom="0.74803149606299213" header="0.31496062992125984" footer="0.31496062992125984"/>
  <pageSetup paperSize="9" scale="2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2020-05-13T11:06:09Z</dcterms:created>
  <dcterms:modified xsi:type="dcterms:W3CDTF">2020-05-13T12:15:21Z</dcterms:modified>
</cp:coreProperties>
</file>