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4" yWindow="72" windowWidth="22308" windowHeight="8472"/>
  </bookViews>
  <sheets>
    <sheet name="2023" sheetId="1" r:id="rId1"/>
  </sheets>
  <calcPr calcId="144525"/>
</workbook>
</file>

<file path=xl/calcChain.xml><?xml version="1.0" encoding="utf-8"?>
<calcChain xmlns="http://schemas.openxmlformats.org/spreadsheetml/2006/main">
  <c r="I40" i="1" l="1"/>
  <c r="I39" i="1"/>
  <c r="G38" i="1"/>
  <c r="E38" i="1"/>
  <c r="H38" i="1" s="1"/>
  <c r="G36" i="1"/>
  <c r="F36" i="1"/>
  <c r="E36" i="1"/>
  <c r="D36" i="1"/>
  <c r="C36" i="1"/>
  <c r="H35" i="1"/>
  <c r="I34" i="1"/>
  <c r="H34" i="1"/>
  <c r="K33" i="1"/>
  <c r="J33" i="1"/>
  <c r="I33" i="1"/>
  <c r="H33" i="1"/>
  <c r="K32" i="1"/>
  <c r="J32" i="1"/>
  <c r="I32" i="1"/>
  <c r="H32" i="1"/>
  <c r="K31" i="1"/>
  <c r="K36" i="1" s="1"/>
  <c r="J31" i="1"/>
  <c r="J36" i="1" s="1"/>
  <c r="I31" i="1"/>
  <c r="I36" i="1" s="1"/>
  <c r="H31" i="1"/>
  <c r="H36" i="1" s="1"/>
  <c r="K30" i="1"/>
  <c r="J30" i="1"/>
  <c r="G29" i="1"/>
  <c r="F29" i="1"/>
  <c r="J29" i="1" s="1"/>
  <c r="K29" i="1" s="1"/>
  <c r="D29" i="1"/>
  <c r="C29" i="1"/>
  <c r="H28" i="1"/>
  <c r="E27" i="1"/>
  <c r="I27" i="1" s="1"/>
  <c r="I26" i="1"/>
  <c r="H26" i="1"/>
  <c r="I25" i="1"/>
  <c r="H25" i="1"/>
  <c r="J24" i="1"/>
  <c r="K24" i="1" s="1"/>
  <c r="G24" i="1"/>
  <c r="E24" i="1"/>
  <c r="E29" i="1" s="1"/>
  <c r="F22" i="1"/>
  <c r="F37" i="1" s="1"/>
  <c r="F41" i="1" s="1"/>
  <c r="E22" i="1"/>
  <c r="E37" i="1" s="1"/>
  <c r="E41" i="1" s="1"/>
  <c r="D22" i="1"/>
  <c r="C22" i="1"/>
  <c r="C37" i="1" s="1"/>
  <c r="C41" i="1" s="1"/>
  <c r="K20" i="1"/>
  <c r="H20" i="1"/>
  <c r="G20" i="1"/>
  <c r="G22" i="1" s="1"/>
  <c r="K18" i="1"/>
  <c r="I18" i="1"/>
  <c r="H18" i="1"/>
  <c r="K16" i="1"/>
  <c r="I16" i="1"/>
  <c r="H16" i="1"/>
  <c r="K14" i="1"/>
  <c r="I14" i="1"/>
  <c r="H14" i="1"/>
  <c r="J12" i="1"/>
  <c r="K12" i="1" s="1"/>
  <c r="I12" i="1"/>
  <c r="H12" i="1"/>
  <c r="J10" i="1"/>
  <c r="J22" i="1" s="1"/>
  <c r="I10" i="1"/>
  <c r="H10" i="1"/>
  <c r="H22" i="1" s="1"/>
  <c r="K8" i="1"/>
  <c r="I8" i="1"/>
  <c r="H8" i="1"/>
  <c r="G37" i="1" l="1"/>
  <c r="G41" i="1" s="1"/>
  <c r="D37" i="1"/>
  <c r="D41" i="1" s="1"/>
  <c r="H29" i="1"/>
  <c r="H37" i="1" s="1"/>
  <c r="H41" i="1" s="1"/>
  <c r="I38" i="1"/>
  <c r="K22" i="1"/>
  <c r="K37" i="1" s="1"/>
  <c r="K41" i="1" s="1"/>
  <c r="J37" i="1"/>
  <c r="J41" i="1" s="1"/>
  <c r="K10" i="1"/>
  <c r="I20" i="1"/>
  <c r="I22" i="1" s="1"/>
  <c r="I37" i="1" s="1"/>
  <c r="I24" i="1"/>
  <c r="I29" i="1" s="1"/>
  <c r="H27" i="1"/>
  <c r="H24" i="1"/>
  <c r="M25" i="1" l="1"/>
  <c r="M26" i="1" s="1"/>
</calcChain>
</file>

<file path=xl/comments1.xml><?xml version="1.0" encoding="utf-8"?>
<comments xmlns="http://schemas.openxmlformats.org/spreadsheetml/2006/main">
  <authors>
    <author>Автор</author>
  </authors>
  <commentList>
    <comment ref="D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2018 в отчете Эля сняла 30000,00, только Эля не понмнит почему?</t>
        </r>
      </text>
    </comment>
    <comment ref="D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остаток по ЕРЦ 15311,25</t>
        </r>
      </text>
    </comment>
    <comment ref="D3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ЕРЦ 6365,50</t>
        </r>
      </text>
    </comment>
    <comment ref="I3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ЕРЦ 10941,98</t>
        </r>
      </text>
    </comment>
    <comment ref="D3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ЕРЦ 4806,82</t>
        </r>
      </text>
    </comment>
    <comment ref="I3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ЕРЦ 9729,44</t>
        </r>
      </text>
    </comment>
  </commentList>
</comments>
</file>

<file path=xl/sharedStrings.xml><?xml version="1.0" encoding="utf-8"?>
<sst xmlns="http://schemas.openxmlformats.org/spreadsheetml/2006/main" count="41" uniqueCount="39">
  <si>
    <t>УТВЕРЖДАЮ</t>
  </si>
  <si>
    <t>Директор ООО УК "Эталон" _____________________Э.В. Цыганова</t>
  </si>
  <si>
    <t>Информация о состоянии лицевого счета  д.№ 7 по ул.Дружбы народов</t>
  </si>
  <si>
    <t>за период 01.01.2023-31.12.2023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</si>
  <si>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</si>
  <si>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</si>
  <si>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</si>
  <si>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</si>
  <si>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</si>
  <si>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</si>
  <si>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</si>
  <si>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</si>
  <si>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 xml:space="preserve">фактические расходы дома (руб) </t>
  </si>
  <si>
    <t>Убытки УК</t>
  </si>
  <si>
    <t>Обслуживаемая площадь  - 3358,5 кв.м.</t>
  </si>
  <si>
    <t>Содержание</t>
  </si>
  <si>
    <t>Ремонт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</si>
  <si>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</si>
  <si>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</si>
  <si>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</si>
  <si>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</si>
  <si>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</si>
  <si>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</si>
  <si>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</si>
  <si>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</si>
  <si>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>в т.ч население</t>
  </si>
  <si>
    <t>пени</t>
  </si>
  <si>
    <t>администрация</t>
  </si>
  <si>
    <t>Платежи банка    (%%, услуги банка)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</si>
  <si>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</si>
  <si>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</si>
  <si>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</si>
  <si>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</si>
  <si>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</si>
  <si>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Доходы от использования общего имущества , всего, в т.ч.</t>
  </si>
  <si>
    <t>ООО "ТТК"</t>
  </si>
  <si>
    <t>ОАО "Ростелеком</t>
  </si>
  <si>
    <t>ВСЕГО по дому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</si>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</sst>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sz val="10"/>
      <color rgb="FF0000FF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rgb="FF0000FF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0" fontId="2" fillId="2" borderId="0" xfId="1" applyFont="1" applyFill="1" applyAlignment="1">
      <alignment horizontal="right"/>
    </xf>
    <xf numFmtId="0" fontId="3" fillId="0" borderId="0" xfId="1" applyFont="1" applyAlignment="1">
      <alignment horizontal="center"/>
    </xf>
    <xf numFmtId="0" fontId="2" fillId="2" borderId="0" xfId="1" applyFont="1" applyFill="1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2" fontId="6" fillId="2" borderId="9" xfId="1" applyNumberFormat="1" applyFont="1" applyFill="1" applyBorder="1" applyAlignment="1">
      <alignment horizontal="center" vertical="center" wrapText="1"/>
    </xf>
    <xf numFmtId="0" fontId="9" fillId="0" borderId="10" xfId="1" applyFont="1" applyBorder="1" applyAlignment="1">
      <alignment horizontal="left"/>
    </xf>
    <xf numFmtId="0" fontId="9" fillId="0" borderId="11" xfId="1" applyFont="1" applyBorder="1" applyAlignment="1">
      <alignment horizontal="left"/>
    </xf>
    <xf numFmtId="3" fontId="9" fillId="0" borderId="12" xfId="1" applyNumberFormat="1" applyFont="1" applyBorder="1" applyAlignment="1">
      <alignment horizontal="center"/>
    </xf>
    <xf numFmtId="3" fontId="9" fillId="0" borderId="11" xfId="1" applyNumberFormat="1" applyFont="1" applyBorder="1" applyAlignment="1">
      <alignment horizontal="center"/>
    </xf>
    <xf numFmtId="1" fontId="9" fillId="0" borderId="12" xfId="1" applyNumberFormat="1" applyFont="1" applyBorder="1" applyAlignment="1">
      <alignment horizontal="center"/>
    </xf>
    <xf numFmtId="1" fontId="9" fillId="0" borderId="11" xfId="1" applyNumberFormat="1" applyFont="1" applyBorder="1" applyAlignment="1">
      <alignment horizontal="center"/>
    </xf>
    <xf numFmtId="3" fontId="9" fillId="2" borderId="9" xfId="1" applyNumberFormat="1" applyFont="1" applyFill="1" applyBorder="1" applyAlignment="1">
      <alignment horizontal="center"/>
    </xf>
    <xf numFmtId="0" fontId="9" fillId="0" borderId="6" xfId="1" applyFont="1" applyBorder="1" applyAlignment="1">
      <alignment horizontal="left"/>
    </xf>
    <xf numFmtId="0" fontId="9" fillId="0" borderId="8" xfId="1" applyFont="1" applyBorder="1" applyAlignment="1">
      <alignment horizontal="left"/>
    </xf>
    <xf numFmtId="3" fontId="9" fillId="0" borderId="13" xfId="1" applyNumberFormat="1" applyFont="1" applyBorder="1" applyAlignment="1">
      <alignment horizontal="center"/>
    </xf>
    <xf numFmtId="1" fontId="9" fillId="0" borderId="13" xfId="1" applyNumberFormat="1" applyFont="1" applyBorder="1" applyAlignment="1">
      <alignment horizontal="center"/>
    </xf>
    <xf numFmtId="3" fontId="9" fillId="2" borderId="13" xfId="1" applyNumberFormat="1" applyFont="1" applyFill="1" applyBorder="1" applyAlignment="1">
      <alignment horizontal="center"/>
    </xf>
    <xf numFmtId="3" fontId="9" fillId="3" borderId="11" xfId="1" applyNumberFormat="1" applyFont="1" applyFill="1" applyBorder="1" applyAlignment="1">
      <alignment horizontal="center"/>
    </xf>
    <xf numFmtId="1" fontId="9" fillId="0" borderId="9" xfId="1" applyNumberFormat="1" applyFont="1" applyBorder="1" applyAlignment="1">
      <alignment horizontal="center"/>
    </xf>
    <xf numFmtId="3" fontId="9" fillId="2" borderId="11" xfId="1" applyNumberFormat="1" applyFont="1" applyFill="1" applyBorder="1" applyAlignment="1">
      <alignment horizontal="center"/>
    </xf>
    <xf numFmtId="0" fontId="10" fillId="0" borderId="6" xfId="1" applyFont="1" applyBorder="1" applyAlignment="1">
      <alignment horizontal="left"/>
    </xf>
    <xf numFmtId="0" fontId="10" fillId="0" borderId="8" xfId="1" applyFont="1" applyBorder="1" applyAlignment="1">
      <alignment horizontal="left"/>
    </xf>
    <xf numFmtId="3" fontId="10" fillId="0" borderId="9" xfId="1" applyNumberFormat="1" applyFont="1" applyBorder="1" applyAlignment="1">
      <alignment horizontal="center"/>
    </xf>
    <xf numFmtId="3" fontId="10" fillId="0" borderId="11" xfId="1" applyNumberFormat="1" applyFont="1" applyBorder="1" applyAlignment="1">
      <alignment horizontal="center"/>
    </xf>
    <xf numFmtId="1" fontId="10" fillId="0" borderId="9" xfId="1" applyNumberFormat="1" applyFont="1" applyBorder="1" applyAlignment="1">
      <alignment horizontal="center"/>
    </xf>
    <xf numFmtId="1" fontId="10" fillId="0" borderId="11" xfId="1" applyNumberFormat="1" applyFont="1" applyBorder="1" applyAlignment="1">
      <alignment horizontal="center"/>
    </xf>
    <xf numFmtId="3" fontId="10" fillId="2" borderId="11" xfId="1" applyNumberFormat="1" applyFont="1" applyFill="1" applyBorder="1" applyAlignment="1">
      <alignment horizontal="center"/>
    </xf>
    <xf numFmtId="0" fontId="9" fillId="0" borderId="14" xfId="1" applyFont="1" applyBorder="1" applyAlignment="1">
      <alignment horizontal="left"/>
    </xf>
    <xf numFmtId="0" fontId="9" fillId="0" borderId="13" xfId="1" applyFont="1" applyBorder="1" applyAlignment="1">
      <alignment horizontal="left"/>
    </xf>
    <xf numFmtId="1" fontId="0" fillId="0" borderId="0" xfId="0" applyNumberFormat="1"/>
    <xf numFmtId="3" fontId="9" fillId="0" borderId="9" xfId="1" applyNumberFormat="1" applyFont="1" applyBorder="1" applyAlignment="1">
      <alignment horizontal="center"/>
    </xf>
    <xf numFmtId="0" fontId="9" fillId="0" borderId="9" xfId="1" applyFont="1" applyBorder="1" applyAlignment="1">
      <alignment horizontal="left"/>
    </xf>
    <xf numFmtId="3" fontId="9" fillId="3" borderId="9" xfId="1" applyNumberFormat="1" applyFont="1" applyFill="1" applyBorder="1" applyAlignment="1">
      <alignment horizontal="center"/>
    </xf>
    <xf numFmtId="0" fontId="3" fillId="4" borderId="15" xfId="1" applyFont="1" applyFill="1" applyBorder="1" applyAlignment="1">
      <alignment horizontal="center"/>
    </xf>
    <xf numFmtId="0" fontId="3" fillId="4" borderId="16" xfId="1" applyFont="1" applyFill="1" applyBorder="1" applyAlignment="1">
      <alignment horizontal="center"/>
    </xf>
    <xf numFmtId="3" fontId="3" fillId="4" borderId="15" xfId="1" applyNumberFormat="1" applyFont="1" applyFill="1" applyBorder="1" applyAlignment="1">
      <alignment horizontal="center"/>
    </xf>
    <xf numFmtId="3" fontId="3" fillId="2" borderId="15" xfId="1" applyNumberFormat="1" applyFont="1" applyFill="1" applyBorder="1" applyAlignment="1">
      <alignment horizontal="center"/>
    </xf>
    <xf numFmtId="3" fontId="0" fillId="0" borderId="0" xfId="0" applyNumberFormat="1"/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3" fontId="3" fillId="3" borderId="5" xfId="1" applyNumberFormat="1" applyFont="1" applyFill="1" applyBorder="1" applyAlignment="1">
      <alignment horizontal="center"/>
    </xf>
    <xf numFmtId="3" fontId="3" fillId="3" borderId="17" xfId="1" applyNumberFormat="1" applyFont="1" applyFill="1" applyBorder="1" applyAlignment="1">
      <alignment horizontal="center"/>
    </xf>
    <xf numFmtId="3" fontId="3" fillId="2" borderId="17" xfId="1" applyNumberFormat="1" applyFont="1" applyFill="1" applyBorder="1" applyAlignment="1">
      <alignment horizontal="center"/>
    </xf>
    <xf numFmtId="0" fontId="9" fillId="0" borderId="18" xfId="1" applyFont="1" applyFill="1" applyBorder="1" applyAlignment="1">
      <alignment horizontal="left" wrapText="1"/>
    </xf>
    <xf numFmtId="3" fontId="9" fillId="0" borderId="18" xfId="1" applyNumberFormat="1" applyFont="1" applyFill="1" applyBorder="1" applyAlignment="1">
      <alignment horizontal="center"/>
    </xf>
    <xf numFmtId="3" fontId="9" fillId="2" borderId="19" xfId="1" applyNumberFormat="1" applyFont="1" applyFill="1" applyBorder="1" applyAlignment="1">
      <alignment horizontal="center"/>
    </xf>
    <xf numFmtId="0" fontId="9" fillId="5" borderId="20" xfId="1" applyFont="1" applyFill="1" applyBorder="1" applyAlignment="1">
      <alignment horizontal="center" wrapText="1"/>
    </xf>
    <xf numFmtId="0" fontId="9" fillId="5" borderId="21" xfId="1" applyFont="1" applyFill="1" applyBorder="1" applyAlignment="1">
      <alignment horizontal="center" wrapText="1"/>
    </xf>
    <xf numFmtId="3" fontId="9" fillId="5" borderId="21" xfId="1" applyNumberFormat="1" applyFont="1" applyFill="1" applyBorder="1" applyAlignment="1">
      <alignment horizontal="center"/>
    </xf>
    <xf numFmtId="3" fontId="9" fillId="5" borderId="22" xfId="1" applyNumberFormat="1" applyFont="1" applyFill="1" applyBorder="1" applyAlignment="1">
      <alignment horizontal="center"/>
    </xf>
    <xf numFmtId="0" fontId="9" fillId="5" borderId="14" xfId="1" applyFont="1" applyFill="1" applyBorder="1" applyAlignment="1">
      <alignment horizontal="center" wrapText="1"/>
    </xf>
    <xf numFmtId="0" fontId="9" fillId="5" borderId="9" xfId="1" applyFont="1" applyFill="1" applyBorder="1" applyAlignment="1">
      <alignment horizontal="center" wrapText="1"/>
    </xf>
    <xf numFmtId="3" fontId="9" fillId="5" borderId="9" xfId="1" applyNumberFormat="1" applyFont="1" applyFill="1" applyBorder="1" applyAlignment="1">
      <alignment horizontal="center"/>
    </xf>
    <xf numFmtId="3" fontId="9" fillId="5" borderId="13" xfId="1" applyNumberFormat="1" applyFont="1" applyFill="1" applyBorder="1" applyAlignment="1">
      <alignment horizontal="center"/>
    </xf>
    <xf numFmtId="0" fontId="9" fillId="5" borderId="23" xfId="1" applyFont="1" applyFill="1" applyBorder="1" applyAlignment="1">
      <alignment horizontal="center" wrapText="1"/>
    </xf>
    <xf numFmtId="0" fontId="9" fillId="5" borderId="24" xfId="1" applyFont="1" applyFill="1" applyBorder="1" applyAlignment="1">
      <alignment horizontal="center" wrapText="1"/>
    </xf>
    <xf numFmtId="3" fontId="9" fillId="5" borderId="24" xfId="1" applyNumberFormat="1" applyFont="1" applyFill="1" applyBorder="1" applyAlignment="1">
      <alignment horizontal="center"/>
    </xf>
    <xf numFmtId="3" fontId="9" fillId="5" borderId="25" xfId="1" applyNumberFormat="1" applyFont="1" applyFill="1" applyBorder="1" applyAlignment="1">
      <alignment horizontal="center"/>
    </xf>
    <xf numFmtId="0" fontId="9" fillId="0" borderId="26" xfId="1" applyFont="1" applyFill="1" applyBorder="1" applyAlignment="1">
      <alignment horizontal="left" wrapText="1"/>
    </xf>
    <xf numFmtId="0" fontId="0" fillId="0" borderId="26" xfId="0" applyFill="1" applyBorder="1" applyAlignment="1">
      <alignment horizontal="left" wrapText="1"/>
    </xf>
    <xf numFmtId="3" fontId="9" fillId="0" borderId="26" xfId="1" applyNumberFormat="1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3" fontId="3" fillId="4" borderId="27" xfId="1" applyNumberFormat="1" applyFont="1" applyFill="1" applyBorder="1" applyAlignment="1">
      <alignment horizontal="center"/>
    </xf>
    <xf numFmtId="3" fontId="3" fillId="4" borderId="16" xfId="1" applyNumberFormat="1" applyFont="1" applyFill="1" applyBorder="1" applyAlignment="1">
      <alignment horizontal="center"/>
    </xf>
    <xf numFmtId="0" fontId="3" fillId="0" borderId="28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0" fillId="0" borderId="29" xfId="1" applyFont="1" applyBorder="1" applyAlignment="1">
      <alignment horizontal="center"/>
    </xf>
    <xf numFmtId="0" fontId="9" fillId="0" borderId="20" xfId="1" applyFont="1" applyBorder="1" applyAlignment="1">
      <alignment horizontal="left" wrapText="1"/>
    </xf>
    <xf numFmtId="0" fontId="9" fillId="0" borderId="21" xfId="1" applyFont="1" applyBorder="1" applyAlignment="1">
      <alignment horizontal="left" wrapText="1"/>
    </xf>
    <xf numFmtId="3" fontId="9" fillId="0" borderId="21" xfId="1" applyNumberFormat="1" applyFont="1" applyBorder="1" applyAlignment="1">
      <alignment horizontal="center"/>
    </xf>
    <xf numFmtId="3" fontId="9" fillId="3" borderId="21" xfId="1" applyNumberFormat="1" applyFont="1" applyFill="1" applyBorder="1" applyAlignment="1">
      <alignment horizontal="center"/>
    </xf>
    <xf numFmtId="3" fontId="9" fillId="3" borderId="22" xfId="1" applyNumberFormat="1" applyFont="1" applyFill="1" applyBorder="1" applyAlignment="1">
      <alignment horizontal="center"/>
    </xf>
    <xf numFmtId="0" fontId="9" fillId="0" borderId="14" xfId="1" applyFont="1" applyBorder="1" applyAlignment="1">
      <alignment horizontal="left" wrapText="1"/>
    </xf>
    <xf numFmtId="0" fontId="9" fillId="0" borderId="9" xfId="1" applyFont="1" applyBorder="1" applyAlignment="1">
      <alignment horizontal="left" wrapText="1"/>
    </xf>
    <xf numFmtId="0" fontId="10" fillId="0" borderId="23" xfId="1" applyFont="1" applyBorder="1" applyAlignment="1">
      <alignment horizontal="left"/>
    </xf>
    <xf numFmtId="0" fontId="10" fillId="0" borderId="24" xfId="1" applyFont="1" applyBorder="1" applyAlignment="1">
      <alignment horizontal="left"/>
    </xf>
    <xf numFmtId="3" fontId="10" fillId="0" borderId="24" xfId="1" applyNumberFormat="1" applyFont="1" applyBorder="1" applyAlignment="1">
      <alignment horizontal="center"/>
    </xf>
    <xf numFmtId="3" fontId="10" fillId="3" borderId="24" xfId="1" applyNumberFormat="1" applyFont="1" applyFill="1" applyBorder="1" applyAlignment="1">
      <alignment horizontal="center"/>
    </xf>
    <xf numFmtId="3" fontId="9" fillId="3" borderId="24" xfId="1" applyNumberFormat="1" applyFont="1" applyFill="1" applyBorder="1" applyAlignment="1">
      <alignment horizontal="center"/>
    </xf>
    <xf numFmtId="3" fontId="10" fillId="3" borderId="25" xfId="1" applyNumberFormat="1" applyFont="1" applyFill="1" applyBorder="1" applyAlignment="1">
      <alignment horizontal="center"/>
    </xf>
    <xf numFmtId="3" fontId="10" fillId="2" borderId="25" xfId="1" applyNumberFormat="1" applyFont="1" applyFill="1" applyBorder="1" applyAlignment="1">
      <alignment horizontal="center"/>
    </xf>
    <xf numFmtId="0" fontId="3" fillId="4" borderId="30" xfId="1" applyFont="1" applyFill="1" applyBorder="1" applyAlignment="1">
      <alignment horizontal="center"/>
    </xf>
    <xf numFmtId="0" fontId="3" fillId="4" borderId="31" xfId="1" applyFont="1" applyFill="1" applyBorder="1" applyAlignment="1">
      <alignment horizontal="center"/>
    </xf>
    <xf numFmtId="3" fontId="3" fillId="4" borderId="31" xfId="1" applyNumberFormat="1" applyFont="1" applyFill="1" applyBorder="1" applyAlignment="1">
      <alignment horizontal="center"/>
    </xf>
    <xf numFmtId="0" fontId="3" fillId="4" borderId="15" xfId="1" applyFont="1" applyFill="1" applyBorder="1" applyAlignment="1">
      <alignment horizontal="left"/>
    </xf>
    <xf numFmtId="0" fontId="3" fillId="4" borderId="16" xfId="1" applyFont="1" applyFill="1" applyBorder="1" applyAlignment="1">
      <alignment horizontal="left"/>
    </xf>
    <xf numFmtId="0" fontId="9" fillId="3" borderId="32" xfId="1" applyFont="1" applyFill="1" applyBorder="1" applyAlignment="1">
      <alignment horizontal="center" wrapText="1"/>
    </xf>
    <xf numFmtId="0" fontId="9" fillId="3" borderId="33" xfId="1" applyFont="1" applyFill="1" applyBorder="1" applyAlignment="1">
      <alignment horizontal="center" wrapText="1"/>
    </xf>
    <xf numFmtId="3" fontId="9" fillId="0" borderId="9" xfId="1" applyNumberFormat="1" applyFont="1" applyFill="1" applyBorder="1" applyAlignment="1">
      <alignment horizontal="center"/>
    </xf>
    <xf numFmtId="0" fontId="11" fillId="0" borderId="0" xfId="0" applyFont="1"/>
    <xf numFmtId="0" fontId="9" fillId="3" borderId="9" xfId="1" applyFont="1" applyFill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0" fillId="0" borderId="4" xfId="1" applyFont="1" applyBorder="1" applyAlignment="1">
      <alignment horizontal="left"/>
    </xf>
    <xf numFmtId="0" fontId="10" fillId="0" borderId="5" xfId="1" applyFont="1" applyBorder="1" applyAlignment="1">
      <alignment horizontal="left"/>
    </xf>
    <xf numFmtId="0" fontId="10" fillId="0" borderId="5" xfId="1" applyFont="1" applyBorder="1" applyAlignment="1"/>
    <xf numFmtId="0" fontId="10" fillId="0" borderId="17" xfId="1" applyFont="1" applyBorder="1" applyAlignment="1"/>
    <xf numFmtId="0" fontId="10" fillId="0" borderId="28" xfId="1" applyFont="1" applyBorder="1" applyAlignment="1"/>
    <xf numFmtId="0" fontId="10" fillId="0" borderId="0" xfId="1" applyFont="1" applyBorder="1" applyAlignment="1"/>
    <xf numFmtId="0" fontId="10" fillId="0" borderId="29" xfId="1" applyFont="1" applyBorder="1" applyAlignment="1"/>
    <xf numFmtId="0" fontId="10" fillId="0" borderId="34" xfId="1" applyFont="1" applyBorder="1" applyAlignment="1"/>
    <xf numFmtId="0" fontId="10" fillId="0" borderId="35" xfId="1" applyFont="1" applyBorder="1" applyAlignment="1"/>
    <xf numFmtId="0" fontId="10" fillId="0" borderId="36" xfId="1" applyFont="1" applyBorder="1" applyAlignment="1"/>
    <xf numFmtId="0" fontId="12" fillId="2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9"/>
  <sheetViews>
    <sheetView tabSelected="1" workbookViewId="0">
      <selection activeCell="I11" sqref="I11"/>
    </sheetView>
  </sheetViews>
  <sheetFormatPr defaultColWidth="9.109375" defaultRowHeight="14.4" x14ac:dyDescent="0.3"/>
  <cols>
    <col min="3" max="3" width="16.5546875" customWidth="1"/>
    <col min="4" max="4" width="14.88671875" customWidth="1"/>
    <col min="5" max="5" width="15.88671875" customWidth="1"/>
    <col min="6" max="6" width="15" customWidth="1"/>
    <col min="7" max="8" width="15.44140625" customWidth="1"/>
    <col min="9" max="9" width="19.109375" customWidth="1"/>
    <col min="10" max="11" width="19.109375" style="119" hidden="1" customWidth="1"/>
  </cols>
  <sheetData>
    <row r="1" spans="1:12" x14ac:dyDescent="0.3">
      <c r="A1" s="1"/>
      <c r="B1" s="1"/>
      <c r="C1" s="1"/>
      <c r="D1" s="1"/>
      <c r="E1" s="1"/>
      <c r="F1" s="2"/>
      <c r="G1" s="2"/>
      <c r="H1" s="2"/>
      <c r="I1" s="3" t="s">
        <v>0</v>
      </c>
      <c r="J1" s="4"/>
      <c r="K1" s="4"/>
    </row>
    <row r="2" spans="1:12" x14ac:dyDescent="0.3">
      <c r="A2" s="1"/>
      <c r="B2" s="1"/>
      <c r="C2" s="1"/>
      <c r="D2" s="1"/>
      <c r="E2" s="1"/>
      <c r="F2" s="2"/>
      <c r="G2" s="2"/>
      <c r="H2" s="2"/>
      <c r="I2" s="3" t="s">
        <v>1</v>
      </c>
      <c r="J2" s="4"/>
      <c r="K2" s="4"/>
    </row>
    <row r="3" spans="1:12" x14ac:dyDescent="0.3">
      <c r="A3" s="5" t="s">
        <v>2</v>
      </c>
      <c r="B3" s="5"/>
      <c r="C3" s="5"/>
      <c r="D3" s="5"/>
      <c r="E3" s="5"/>
      <c r="F3" s="5"/>
      <c r="G3" s="5"/>
      <c r="H3" s="5"/>
      <c r="I3" s="5"/>
      <c r="J3" s="6"/>
      <c r="K3" s="6"/>
    </row>
    <row r="4" spans="1:12" ht="15" thickBot="1" x14ac:dyDescent="0.35">
      <c r="A4" s="5" t="s">
        <v>3</v>
      </c>
      <c r="B4" s="5"/>
      <c r="C4" s="5"/>
      <c r="D4" s="5"/>
      <c r="E4" s="5"/>
      <c r="F4" s="5"/>
      <c r="G4" s="5"/>
      <c r="H4" s="5"/>
      <c r="I4" s="5"/>
      <c r="J4" s="6"/>
      <c r="K4" s="6"/>
    </row>
    <row r="5" spans="1:12" ht="48.6" thickBot="1" x14ac:dyDescent="0.35">
      <c r="A5" s="7" t="s">
        <v>4</v>
      </c>
      <c r="B5" s="8"/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10" t="s">
        <v>11</v>
      </c>
      <c r="J5" s="11" t="s">
        <v>12</v>
      </c>
      <c r="K5" s="11" t="s">
        <v>13</v>
      </c>
    </row>
    <row r="6" spans="1:12" x14ac:dyDescent="0.3">
      <c r="A6" s="12">
        <v>1</v>
      </c>
      <c r="B6" s="13"/>
      <c r="C6" s="14">
        <v>2</v>
      </c>
      <c r="D6" s="15">
        <v>3</v>
      </c>
      <c r="E6" s="15">
        <v>4</v>
      </c>
      <c r="F6" s="15">
        <v>5</v>
      </c>
      <c r="G6" s="15">
        <v>6</v>
      </c>
      <c r="H6" s="15">
        <v>7</v>
      </c>
      <c r="I6" s="16">
        <v>8</v>
      </c>
      <c r="J6" s="17">
        <v>8</v>
      </c>
      <c r="K6" s="17">
        <v>8</v>
      </c>
    </row>
    <row r="7" spans="1:12" x14ac:dyDescent="0.3">
      <c r="A7" s="18" t="s">
        <v>14</v>
      </c>
      <c r="B7" s="19"/>
      <c r="C7" s="19"/>
      <c r="D7" s="19"/>
      <c r="E7" s="19"/>
      <c r="F7" s="19"/>
      <c r="G7" s="19"/>
      <c r="H7" s="19"/>
      <c r="I7" s="20"/>
      <c r="J7" s="21"/>
      <c r="K7" s="21"/>
    </row>
    <row r="8" spans="1:12" x14ac:dyDescent="0.3">
      <c r="A8" s="22" t="s">
        <v>15</v>
      </c>
      <c r="B8" s="23"/>
      <c r="C8" s="24">
        <v>299.55000000004657</v>
      </c>
      <c r="D8" s="25">
        <v>186953.63000000006</v>
      </c>
      <c r="E8" s="26">
        <v>556589.19999999995</v>
      </c>
      <c r="F8" s="26">
        <v>552931.81000000006</v>
      </c>
      <c r="G8" s="26">
        <v>504747.78</v>
      </c>
      <c r="H8" s="26">
        <f>C8+E8-F8</f>
        <v>3956.9399999999441</v>
      </c>
      <c r="I8" s="27">
        <f>D8+E8-G8</f>
        <v>238795.05000000005</v>
      </c>
      <c r="J8" s="28">
        <v>399795</v>
      </c>
      <c r="K8" s="28">
        <f>F8-J8</f>
        <v>153136.81000000006</v>
      </c>
    </row>
    <row r="9" spans="1:12" x14ac:dyDescent="0.3">
      <c r="A9" s="29"/>
      <c r="B9" s="30"/>
      <c r="C9" s="24"/>
      <c r="D9" s="31"/>
      <c r="E9" s="26"/>
      <c r="F9" s="26"/>
      <c r="G9" s="26"/>
      <c r="H9" s="26"/>
      <c r="I9" s="32"/>
      <c r="J9" s="33"/>
      <c r="K9" s="33"/>
    </row>
    <row r="10" spans="1:12" x14ac:dyDescent="0.3">
      <c r="A10" s="29" t="s">
        <v>16</v>
      </c>
      <c r="B10" s="30"/>
      <c r="C10" s="24">
        <v>521618.90000000014</v>
      </c>
      <c r="D10" s="34">
        <v>77373.040000000037</v>
      </c>
      <c r="E10" s="35">
        <v>358578.97</v>
      </c>
      <c r="F10" s="35">
        <v>211706</v>
      </c>
      <c r="G10" s="26">
        <v>310465.96999999997</v>
      </c>
      <c r="H10" s="26">
        <f>C10+E10-F10</f>
        <v>668491.87000000011</v>
      </c>
      <c r="I10" s="27">
        <f>D10+E10-G10</f>
        <v>125486.04000000004</v>
      </c>
      <c r="J10" s="36">
        <f>131046.93</f>
        <v>131046.93</v>
      </c>
      <c r="K10" s="28">
        <f>F10-J10</f>
        <v>80659.070000000007</v>
      </c>
    </row>
    <row r="11" spans="1:12" x14ac:dyDescent="0.3">
      <c r="A11" s="37"/>
      <c r="B11" s="38"/>
      <c r="C11" s="39"/>
      <c r="D11" s="40"/>
      <c r="E11" s="41"/>
      <c r="F11" s="41" t="s">
        <v>17</v>
      </c>
      <c r="G11" s="41"/>
      <c r="H11" s="41"/>
      <c r="I11" s="42"/>
      <c r="J11" s="43"/>
      <c r="K11" s="43"/>
    </row>
    <row r="12" spans="1:12" x14ac:dyDescent="0.3">
      <c r="A12" s="44" t="s">
        <v>18</v>
      </c>
      <c r="B12" s="45"/>
      <c r="C12" s="24">
        <v>-0.35000000000582077</v>
      </c>
      <c r="D12" s="25">
        <v>45134.229999999967</v>
      </c>
      <c r="E12" s="35">
        <v>120880.8</v>
      </c>
      <c r="F12" s="35">
        <v>120880.8</v>
      </c>
      <c r="G12" s="26">
        <v>111000.83</v>
      </c>
      <c r="H12" s="26">
        <f>C12+E12-F12</f>
        <v>-0.35000000000582077</v>
      </c>
      <c r="I12" s="27">
        <f>D12+E12-G12</f>
        <v>55014.199999999968</v>
      </c>
      <c r="J12" s="36">
        <f>42450*1.15*1.1</f>
        <v>53699.249999999993</v>
      </c>
      <c r="K12" s="28">
        <f>F12-J12</f>
        <v>67181.550000000017</v>
      </c>
      <c r="L12" s="46"/>
    </row>
    <row r="13" spans="1:12" x14ac:dyDescent="0.3">
      <c r="A13" s="29"/>
      <c r="B13" s="30"/>
      <c r="C13" s="24"/>
      <c r="D13" s="25"/>
      <c r="E13" s="35"/>
      <c r="F13" s="35"/>
      <c r="G13" s="26"/>
      <c r="H13" s="26"/>
      <c r="I13" s="27"/>
      <c r="J13" s="36"/>
      <c r="K13" s="36"/>
    </row>
    <row r="14" spans="1:12" x14ac:dyDescent="0.3">
      <c r="A14" s="44" t="s">
        <v>19</v>
      </c>
      <c r="B14" s="45"/>
      <c r="C14" s="47">
        <v>-0.28000000003521563</v>
      </c>
      <c r="D14" s="25">
        <v>12834.880000000005</v>
      </c>
      <c r="E14" s="35">
        <v>44457.52</v>
      </c>
      <c r="F14" s="35">
        <v>44457.52</v>
      </c>
      <c r="G14" s="24">
        <v>44565.61</v>
      </c>
      <c r="H14" s="24">
        <f>C14+E14-F14</f>
        <v>-0.28000000003521563</v>
      </c>
      <c r="I14" s="25">
        <f>D14+E14-G14</f>
        <v>12726.79</v>
      </c>
      <c r="J14" s="36">
        <v>8353.15</v>
      </c>
      <c r="K14" s="28">
        <f>F14-J14</f>
        <v>36104.369999999995</v>
      </c>
    </row>
    <row r="15" spans="1:12" x14ac:dyDescent="0.3">
      <c r="A15" s="44"/>
      <c r="B15" s="45"/>
      <c r="C15" s="47"/>
      <c r="D15" s="25"/>
      <c r="E15" s="35"/>
      <c r="F15" s="35"/>
      <c r="G15" s="24"/>
      <c r="H15" s="24"/>
      <c r="I15" s="25"/>
      <c r="J15" s="36"/>
      <c r="K15" s="36"/>
    </row>
    <row r="16" spans="1:12" x14ac:dyDescent="0.3">
      <c r="A16" s="44" t="s">
        <v>20</v>
      </c>
      <c r="B16" s="45"/>
      <c r="C16" s="47">
        <v>-0.31000000004132744</v>
      </c>
      <c r="D16" s="25">
        <v>9494.0899999999965</v>
      </c>
      <c r="E16" s="35">
        <v>33477.279999999999</v>
      </c>
      <c r="F16" s="35">
        <v>33477.279999999999</v>
      </c>
      <c r="G16" s="24">
        <v>33692.18</v>
      </c>
      <c r="H16" s="24">
        <f>C16+E16-F16</f>
        <v>-0.31000000004132744</v>
      </c>
      <c r="I16" s="25">
        <f>D16+E16-G16</f>
        <v>9279.1899999999951</v>
      </c>
      <c r="J16" s="36">
        <v>11752.58</v>
      </c>
      <c r="K16" s="28">
        <f>F16-J16</f>
        <v>21724.699999999997</v>
      </c>
    </row>
    <row r="17" spans="1:15" x14ac:dyDescent="0.3">
      <c r="A17" s="44"/>
      <c r="B17" s="45"/>
      <c r="C17" s="47"/>
      <c r="D17" s="25"/>
      <c r="E17" s="35"/>
      <c r="F17" s="35"/>
      <c r="G17" s="24"/>
      <c r="H17" s="24"/>
      <c r="I17" s="25"/>
      <c r="J17" s="36"/>
      <c r="K17" s="36"/>
    </row>
    <row r="18" spans="1:15" x14ac:dyDescent="0.3">
      <c r="A18" s="44" t="s">
        <v>21</v>
      </c>
      <c r="B18" s="45"/>
      <c r="C18" s="47">
        <v>0.38999999995940016</v>
      </c>
      <c r="D18" s="25">
        <v>7990.2899999999972</v>
      </c>
      <c r="E18" s="35">
        <v>21892.880000000001</v>
      </c>
      <c r="F18" s="35">
        <v>21892.880000000001</v>
      </c>
      <c r="G18" s="24">
        <v>19355.580000000002</v>
      </c>
      <c r="H18" s="24">
        <f>C18+E18-F18</f>
        <v>0.38999999995940016</v>
      </c>
      <c r="I18" s="25">
        <f>D18+E18-G18</f>
        <v>10527.589999999997</v>
      </c>
      <c r="J18" s="36">
        <v>24726.6</v>
      </c>
      <c r="K18" s="28">
        <f>F18-J18</f>
        <v>-2833.7199999999975</v>
      </c>
    </row>
    <row r="19" spans="1:15" x14ac:dyDescent="0.3">
      <c r="A19" s="44"/>
      <c r="B19" s="45"/>
      <c r="C19" s="47"/>
      <c r="D19" s="25"/>
      <c r="E19" s="35"/>
      <c r="F19" s="35"/>
      <c r="G19" s="24"/>
      <c r="H19" s="24"/>
      <c r="I19" s="25"/>
      <c r="J19" s="36"/>
      <c r="K19" s="36"/>
    </row>
    <row r="20" spans="1:15" x14ac:dyDescent="0.3">
      <c r="A20" s="44" t="s">
        <v>22</v>
      </c>
      <c r="B20" s="48"/>
      <c r="C20" s="47">
        <v>0</v>
      </c>
      <c r="D20" s="49">
        <v>13405.25</v>
      </c>
      <c r="E20" s="49"/>
      <c r="F20" s="49"/>
      <c r="G20" s="49">
        <f>16.89+3.93</f>
        <v>20.82</v>
      </c>
      <c r="H20" s="49">
        <f>C20+E20-F20</f>
        <v>0</v>
      </c>
      <c r="I20" s="34">
        <f>D20+E20-G20</f>
        <v>13384.43</v>
      </c>
      <c r="J20" s="36">
        <v>151998.72</v>
      </c>
      <c r="K20" s="28">
        <f>F20-J20</f>
        <v>-151998.72</v>
      </c>
    </row>
    <row r="21" spans="1:15" ht="15" thickBot="1" x14ac:dyDescent="0.35">
      <c r="A21" s="29"/>
      <c r="B21" s="30"/>
      <c r="C21" s="24"/>
      <c r="D21" s="25"/>
      <c r="E21" s="35"/>
      <c r="F21" s="35"/>
      <c r="G21" s="26"/>
      <c r="H21" s="26"/>
      <c r="I21" s="27"/>
      <c r="J21" s="36"/>
      <c r="K21" s="36"/>
    </row>
    <row r="22" spans="1:15" ht="15" thickBot="1" x14ac:dyDescent="0.35">
      <c r="A22" s="50" t="s">
        <v>23</v>
      </c>
      <c r="B22" s="51"/>
      <c r="C22" s="52">
        <f>C8+C10+C12+C14+C16+C18+C20</f>
        <v>521917.90000000008</v>
      </c>
      <c r="D22" s="52">
        <f t="shared" ref="D22:K22" si="0">D8+D10+D12+D14+D16+D18+D20</f>
        <v>353185.41000000009</v>
      </c>
      <c r="E22" s="52">
        <f t="shared" si="0"/>
        <v>1135876.6499999999</v>
      </c>
      <c r="F22" s="52">
        <f t="shared" si="0"/>
        <v>985346.29000000015</v>
      </c>
      <c r="G22" s="52">
        <f t="shared" si="0"/>
        <v>1023848.7699999999</v>
      </c>
      <c r="H22" s="52">
        <f t="shared" si="0"/>
        <v>672448.26</v>
      </c>
      <c r="I22" s="52">
        <f t="shared" si="0"/>
        <v>465213.29</v>
      </c>
      <c r="J22" s="53">
        <f t="shared" si="0"/>
        <v>781372.22999999986</v>
      </c>
      <c r="K22" s="53">
        <f t="shared" si="0"/>
        <v>203974.06000000008</v>
      </c>
      <c r="M22" s="54"/>
    </row>
    <row r="23" spans="1:15" x14ac:dyDescent="0.3">
      <c r="A23" s="55"/>
      <c r="B23" s="56"/>
      <c r="C23" s="57"/>
      <c r="D23" s="57"/>
      <c r="E23" s="57"/>
      <c r="F23" s="57"/>
      <c r="G23" s="57"/>
      <c r="H23" s="57"/>
      <c r="I23" s="58"/>
      <c r="J23" s="59"/>
      <c r="K23" s="59"/>
    </row>
    <row r="24" spans="1:15" ht="29.25" customHeight="1" x14ac:dyDescent="0.3">
      <c r="A24" s="60" t="s">
        <v>24</v>
      </c>
      <c r="B24" s="60"/>
      <c r="C24" s="61">
        <v>1106949.1600000004</v>
      </c>
      <c r="D24" s="61">
        <v>101014.26000000042</v>
      </c>
      <c r="E24" s="61">
        <f>SUM(E25:E27)</f>
        <v>445784.22</v>
      </c>
      <c r="F24" s="61"/>
      <c r="G24" s="61">
        <f>SUM(G25:G27)</f>
        <v>409671.99</v>
      </c>
      <c r="H24" s="61">
        <f>C24+E24-F24</f>
        <v>1552733.3800000004</v>
      </c>
      <c r="I24" s="61">
        <f>D24+E24-G24</f>
        <v>137126.49000000046</v>
      </c>
      <c r="J24" s="62">
        <f t="shared" ref="J24:J33" si="1">F24</f>
        <v>0</v>
      </c>
      <c r="K24" s="28">
        <f t="shared" ref="K24:K33" si="2">F24-J24</f>
        <v>0</v>
      </c>
      <c r="M24" s="54"/>
      <c r="N24" s="54"/>
    </row>
    <row r="25" spans="1:15" ht="29.25" hidden="1" customHeight="1" x14ac:dyDescent="0.3">
      <c r="A25" s="63" t="s">
        <v>25</v>
      </c>
      <c r="B25" s="64"/>
      <c r="C25" s="65"/>
      <c r="D25" s="65">
        <v>101014.15000000014</v>
      </c>
      <c r="E25" s="65">
        <v>428588.16</v>
      </c>
      <c r="F25" s="65"/>
      <c r="G25" s="65">
        <v>392475.93</v>
      </c>
      <c r="H25" s="65">
        <f t="shared" ref="H25:H27" si="3">C25+E25-F25</f>
        <v>428588.16</v>
      </c>
      <c r="I25" s="66">
        <f t="shared" ref="I25:I27" si="4">D25+E25-G25</f>
        <v>137126.38000000006</v>
      </c>
      <c r="J25" s="62"/>
      <c r="K25" s="28"/>
      <c r="M25" s="54">
        <f>H29-I29</f>
        <v>1448560.86</v>
      </c>
      <c r="N25" s="54">
        <v>1448560.97</v>
      </c>
    </row>
    <row r="26" spans="1:15" ht="29.25" hidden="1" customHeight="1" x14ac:dyDescent="0.3">
      <c r="A26" s="67" t="s">
        <v>26</v>
      </c>
      <c r="B26" s="68"/>
      <c r="C26" s="69"/>
      <c r="D26" s="69">
        <v>0</v>
      </c>
      <c r="E26" s="69">
        <v>570.78</v>
      </c>
      <c r="F26" s="69"/>
      <c r="G26" s="69">
        <v>570.78</v>
      </c>
      <c r="H26" s="69">
        <f t="shared" si="3"/>
        <v>570.78</v>
      </c>
      <c r="I26" s="70">
        <f t="shared" si="4"/>
        <v>0</v>
      </c>
      <c r="J26" s="62"/>
      <c r="K26" s="28"/>
      <c r="M26" s="54">
        <f>M25-N25</f>
        <v>-0.10999999986961484</v>
      </c>
      <c r="N26" s="54"/>
    </row>
    <row r="27" spans="1:15" ht="29.25" hidden="1" customHeight="1" x14ac:dyDescent="0.35">
      <c r="A27" s="71" t="s">
        <v>27</v>
      </c>
      <c r="B27" s="72"/>
      <c r="C27" s="73"/>
      <c r="D27" s="73">
        <v>0</v>
      </c>
      <c r="E27" s="73">
        <f>1385.44*12</f>
        <v>16625.28</v>
      </c>
      <c r="F27" s="73"/>
      <c r="G27" s="73">
        <v>16625.28</v>
      </c>
      <c r="H27" s="73">
        <f t="shared" si="3"/>
        <v>16625.28</v>
      </c>
      <c r="I27" s="74">
        <f t="shared" si="4"/>
        <v>0</v>
      </c>
      <c r="J27" s="62"/>
      <c r="K27" s="28"/>
      <c r="M27" s="54"/>
      <c r="N27" s="54"/>
      <c r="O27" s="54"/>
    </row>
    <row r="28" spans="1:15" ht="42.6" customHeight="1" thickBot="1" x14ac:dyDescent="0.35">
      <c r="A28" s="75" t="s">
        <v>28</v>
      </c>
      <c r="B28" s="76"/>
      <c r="C28" s="77">
        <v>17449.830000000002</v>
      </c>
      <c r="D28" s="77"/>
      <c r="E28" s="77">
        <v>15504.14</v>
      </c>
      <c r="F28" s="77"/>
      <c r="G28" s="77">
        <v>15504.14</v>
      </c>
      <c r="H28" s="77">
        <f>C28+E28</f>
        <v>32953.97</v>
      </c>
      <c r="I28" s="77"/>
      <c r="J28" s="62"/>
      <c r="K28" s="28"/>
      <c r="M28" s="54"/>
    </row>
    <row r="29" spans="1:15" ht="15" thickBot="1" x14ac:dyDescent="0.35">
      <c r="A29" s="50" t="s">
        <v>23</v>
      </c>
      <c r="B29" s="78"/>
      <c r="C29" s="79">
        <f>C24+C28</f>
        <v>1124398.9900000005</v>
      </c>
      <c r="D29" s="79">
        <f>D24</f>
        <v>101014.26000000042</v>
      </c>
      <c r="E29" s="79">
        <f>E24+E28</f>
        <v>461288.36</v>
      </c>
      <c r="F29" s="79">
        <f>F24+F28</f>
        <v>0</v>
      </c>
      <c r="G29" s="79">
        <f>G24+G28</f>
        <v>425176.13</v>
      </c>
      <c r="H29" s="79">
        <f>C29+E29-F29</f>
        <v>1585687.3500000006</v>
      </c>
      <c r="I29" s="80">
        <f>I24+I28</f>
        <v>137126.49000000046</v>
      </c>
      <c r="J29" s="62">
        <f t="shared" si="1"/>
        <v>0</v>
      </c>
      <c r="K29" s="28">
        <f t="shared" si="2"/>
        <v>0</v>
      </c>
      <c r="L29" s="54"/>
      <c r="M29" s="54"/>
    </row>
    <row r="30" spans="1:15" ht="15" thickBot="1" x14ac:dyDescent="0.35">
      <c r="A30" s="81"/>
      <c r="B30" s="82"/>
      <c r="C30" s="82"/>
      <c r="D30" s="82"/>
      <c r="E30" s="82"/>
      <c r="F30" s="82"/>
      <c r="G30" s="82"/>
      <c r="H30" s="82"/>
      <c r="I30" s="83"/>
      <c r="J30" s="28">
        <f t="shared" si="1"/>
        <v>0</v>
      </c>
      <c r="K30" s="28">
        <f t="shared" si="2"/>
        <v>0</v>
      </c>
    </row>
    <row r="31" spans="1:15" x14ac:dyDescent="0.3">
      <c r="A31" s="84" t="s">
        <v>29</v>
      </c>
      <c r="B31" s="85"/>
      <c r="C31" s="86">
        <v>-28279.119999999897</v>
      </c>
      <c r="D31" s="87">
        <v>13847.64</v>
      </c>
      <c r="E31" s="87"/>
      <c r="F31" s="87"/>
      <c r="G31" s="87">
        <v>61.74</v>
      </c>
      <c r="H31" s="87">
        <f>C31+E31-F31</f>
        <v>-28279.119999999897</v>
      </c>
      <c r="I31" s="88">
        <f>D31+E31-G31</f>
        <v>13785.9</v>
      </c>
      <c r="J31" s="36">
        <f t="shared" si="1"/>
        <v>0</v>
      </c>
      <c r="K31" s="28">
        <f t="shared" si="2"/>
        <v>0</v>
      </c>
    </row>
    <row r="32" spans="1:15" x14ac:dyDescent="0.3">
      <c r="A32" s="89" t="s">
        <v>30</v>
      </c>
      <c r="B32" s="90"/>
      <c r="C32" s="47">
        <v>-79333.469999999928</v>
      </c>
      <c r="D32" s="49">
        <v>13031.309999999998</v>
      </c>
      <c r="E32" s="49"/>
      <c r="F32" s="49"/>
      <c r="G32" s="49">
        <v>59.48</v>
      </c>
      <c r="H32" s="49">
        <f>C32+E32-F32</f>
        <v>-79333.469999999928</v>
      </c>
      <c r="I32" s="34">
        <f>D32+E32-G32</f>
        <v>12971.829999999998</v>
      </c>
      <c r="J32" s="36">
        <f t="shared" si="1"/>
        <v>0</v>
      </c>
      <c r="K32" s="28">
        <f t="shared" si="2"/>
        <v>0</v>
      </c>
    </row>
    <row r="33" spans="1:13" x14ac:dyDescent="0.3">
      <c r="A33" s="44" t="s">
        <v>31</v>
      </c>
      <c r="B33" s="48"/>
      <c r="C33" s="47">
        <v>61.850000000093132</v>
      </c>
      <c r="D33" s="49">
        <v>106958.66999999997</v>
      </c>
      <c r="E33" s="49"/>
      <c r="F33" s="49"/>
      <c r="G33" s="49">
        <v>258.47000000000003</v>
      </c>
      <c r="H33" s="49">
        <f>C33+E33-F33</f>
        <v>61.850000000093132</v>
      </c>
      <c r="I33" s="34">
        <f>D33+E33-G33</f>
        <v>106700.19999999997</v>
      </c>
      <c r="J33" s="36">
        <f t="shared" si="1"/>
        <v>0</v>
      </c>
      <c r="K33" s="28">
        <f t="shared" si="2"/>
        <v>0</v>
      </c>
    </row>
    <row r="34" spans="1:13" x14ac:dyDescent="0.3">
      <c r="A34" s="44" t="s">
        <v>32</v>
      </c>
      <c r="B34" s="48"/>
      <c r="C34" s="47">
        <v>0</v>
      </c>
      <c r="D34" s="49">
        <v>375.55999999999477</v>
      </c>
      <c r="E34" s="49"/>
      <c r="F34" s="49"/>
      <c r="G34" s="49"/>
      <c r="H34" s="49">
        <f>C34+E34-F34</f>
        <v>0</v>
      </c>
      <c r="I34" s="34">
        <f>D34+E34-G34</f>
        <v>375.55999999999477</v>
      </c>
      <c r="J34" s="36"/>
      <c r="K34" s="28"/>
    </row>
    <row r="35" spans="1:13" ht="15" thickBot="1" x14ac:dyDescent="0.35">
      <c r="A35" s="91"/>
      <c r="B35" s="92"/>
      <c r="C35" s="93">
        <v>0</v>
      </c>
      <c r="D35" s="94"/>
      <c r="E35" s="94"/>
      <c r="F35" s="94"/>
      <c r="G35" s="94"/>
      <c r="H35" s="95">
        <f>C35+E35-F35</f>
        <v>0</v>
      </c>
      <c r="I35" s="96"/>
      <c r="J35" s="97"/>
      <c r="K35" s="97"/>
    </row>
    <row r="36" spans="1:13" ht="15" thickBot="1" x14ac:dyDescent="0.35">
      <c r="A36" s="98" t="s">
        <v>23</v>
      </c>
      <c r="B36" s="99"/>
      <c r="C36" s="100">
        <f>C31+C32+C33+C34</f>
        <v>-107550.73999999973</v>
      </c>
      <c r="D36" s="100">
        <f t="shared" ref="D36:I36" si="5">D31+D32+D33+D34</f>
        <v>134213.17999999996</v>
      </c>
      <c r="E36" s="100">
        <f t="shared" si="5"/>
        <v>0</v>
      </c>
      <c r="F36" s="100">
        <f t="shared" si="5"/>
        <v>0</v>
      </c>
      <c r="G36" s="100">
        <f t="shared" si="5"/>
        <v>379.69000000000005</v>
      </c>
      <c r="H36" s="100">
        <f t="shared" si="5"/>
        <v>-107550.73999999973</v>
      </c>
      <c r="I36" s="100">
        <f t="shared" si="5"/>
        <v>133833.48999999996</v>
      </c>
      <c r="J36" s="100">
        <f>J31+J32+J33+J34</f>
        <v>0</v>
      </c>
      <c r="K36" s="100">
        <f>K31+K32+K33+K34</f>
        <v>0</v>
      </c>
      <c r="M36" s="54"/>
    </row>
    <row r="37" spans="1:13" ht="15" thickBot="1" x14ac:dyDescent="0.35">
      <c r="A37" s="101" t="s">
        <v>33</v>
      </c>
      <c r="B37" s="102"/>
      <c r="C37" s="52">
        <f>C22+C29+C36</f>
        <v>1538766.1500000008</v>
      </c>
      <c r="D37" s="52">
        <f t="shared" ref="D37:G37" si="6">D22+D29+D36</f>
        <v>588412.85000000044</v>
      </c>
      <c r="E37" s="52">
        <f t="shared" si="6"/>
        <v>1597165.0099999998</v>
      </c>
      <c r="F37" s="52">
        <f t="shared" si="6"/>
        <v>985346.29000000015</v>
      </c>
      <c r="G37" s="52">
        <f t="shared" si="6"/>
        <v>1449404.5899999999</v>
      </c>
      <c r="H37" s="52">
        <f>H22+H29+H36</f>
        <v>2150584.8700000006</v>
      </c>
      <c r="I37" s="52">
        <f>I22+I29+I36</f>
        <v>736173.27000000048</v>
      </c>
      <c r="J37" s="52">
        <f>J22+J29+J36</f>
        <v>781372.22999999986</v>
      </c>
      <c r="K37" s="52">
        <f>K22+K29+K36</f>
        <v>203974.06000000008</v>
      </c>
      <c r="M37" s="54"/>
    </row>
    <row r="38" spans="1:13" s="106" customFormat="1" x14ac:dyDescent="0.3">
      <c r="A38" s="103" t="s">
        <v>34</v>
      </c>
      <c r="B38" s="104"/>
      <c r="C38" s="49">
        <v>77749</v>
      </c>
      <c r="D38" s="49">
        <v>500</v>
      </c>
      <c r="E38" s="49">
        <f>E39+E40</f>
        <v>12000</v>
      </c>
      <c r="F38" s="105">
        <v>1500</v>
      </c>
      <c r="G38" s="49">
        <f>G39+G40</f>
        <v>12000</v>
      </c>
      <c r="H38" s="49">
        <f>C38+E38-F38</f>
        <v>88249</v>
      </c>
      <c r="I38" s="49">
        <f>I39+I40</f>
        <v>500</v>
      </c>
      <c r="J38" s="28"/>
      <c r="K38" s="28"/>
    </row>
    <row r="39" spans="1:13" s="106" customFormat="1" x14ac:dyDescent="0.3">
      <c r="A39" s="107" t="s">
        <v>35</v>
      </c>
      <c r="B39" s="108"/>
      <c r="C39" s="49"/>
      <c r="D39" s="49">
        <v>500</v>
      </c>
      <c r="E39" s="49">
        <v>6000</v>
      </c>
      <c r="F39" s="105"/>
      <c r="G39" s="49">
        <v>6000</v>
      </c>
      <c r="H39" s="47"/>
      <c r="I39" s="49">
        <f>D39+E39-G39</f>
        <v>500</v>
      </c>
      <c r="J39" s="28"/>
      <c r="K39" s="28"/>
    </row>
    <row r="40" spans="1:13" ht="15" thickBot="1" x14ac:dyDescent="0.35">
      <c r="A40" s="107" t="s">
        <v>36</v>
      </c>
      <c r="B40" s="108"/>
      <c r="C40" s="49"/>
      <c r="D40" s="49">
        <v>0</v>
      </c>
      <c r="E40" s="49">
        <v>6000</v>
      </c>
      <c r="F40" s="105"/>
      <c r="G40" s="49">
        <v>6000</v>
      </c>
      <c r="H40" s="47"/>
      <c r="I40" s="49">
        <f>D40+E40-G40</f>
        <v>0</v>
      </c>
      <c r="J40" s="28"/>
      <c r="K40" s="28"/>
    </row>
    <row r="41" spans="1:13" ht="15" thickBot="1" x14ac:dyDescent="0.35">
      <c r="A41" s="101" t="s">
        <v>37</v>
      </c>
      <c r="B41" s="102"/>
      <c r="C41" s="52">
        <f>C37+C38</f>
        <v>1616515.1500000008</v>
      </c>
      <c r="D41" s="52">
        <f t="shared" ref="D41:K41" si="7">D37+D38</f>
        <v>588912.85000000044</v>
      </c>
      <c r="E41" s="52">
        <f t="shared" si="7"/>
        <v>1609165.0099999998</v>
      </c>
      <c r="F41" s="52">
        <f t="shared" si="7"/>
        <v>986846.29000000015</v>
      </c>
      <c r="G41" s="52">
        <f t="shared" si="7"/>
        <v>1461404.5899999999</v>
      </c>
      <c r="H41" s="52">
        <f>H37+H38</f>
        <v>2238833.8700000006</v>
      </c>
      <c r="I41" s="52" t="s">
        <v>38</v>
      </c>
      <c r="J41" s="53">
        <f t="shared" si="7"/>
        <v>781372.22999999986</v>
      </c>
      <c r="K41" s="53">
        <f t="shared" si="7"/>
        <v>203974.06000000008</v>
      </c>
    </row>
    <row r="42" spans="1:13" x14ac:dyDescent="0.3">
      <c r="A42" s="109"/>
      <c r="B42" s="110"/>
      <c r="C42" s="111"/>
      <c r="D42" s="111"/>
      <c r="E42" s="111"/>
      <c r="F42" s="111"/>
      <c r="G42" s="111"/>
      <c r="H42" s="111"/>
      <c r="I42" s="112"/>
      <c r="J42" s="6"/>
      <c r="K42" s="6"/>
    </row>
    <row r="43" spans="1:13" x14ac:dyDescent="0.3">
      <c r="A43" s="113"/>
      <c r="B43" s="114"/>
      <c r="C43" s="114"/>
      <c r="D43" s="114"/>
      <c r="E43" s="114"/>
      <c r="F43" s="114"/>
      <c r="G43" s="114"/>
      <c r="H43" s="114"/>
      <c r="I43" s="115"/>
      <c r="J43" s="6"/>
      <c r="K43" s="6"/>
    </row>
    <row r="44" spans="1:13" ht="15" thickBot="1" x14ac:dyDescent="0.35">
      <c r="A44" s="116"/>
      <c r="B44" s="117"/>
      <c r="C44" s="117"/>
      <c r="D44" s="117"/>
      <c r="E44" s="117"/>
      <c r="F44" s="117"/>
      <c r="G44" s="117"/>
      <c r="H44" s="117"/>
      <c r="I44" s="118"/>
      <c r="J44" s="6"/>
      <c r="K44" s="6"/>
    </row>
    <row r="45" spans="1:13" x14ac:dyDescent="0.3">
      <c r="J45"/>
      <c r="K45"/>
    </row>
    <row r="46" spans="1:13" x14ac:dyDescent="0.3">
      <c r="J46"/>
      <c r="K46"/>
    </row>
    <row r="47" spans="1:13" x14ac:dyDescent="0.3">
      <c r="J47"/>
      <c r="K47"/>
    </row>
    <row r="48" spans="1:13" x14ac:dyDescent="0.3">
      <c r="J48"/>
      <c r="K48"/>
    </row>
    <row r="49" spans="10:11" x14ac:dyDescent="0.3">
      <c r="J49"/>
      <c r="K49"/>
    </row>
    <row r="50" spans="10:11" x14ac:dyDescent="0.3">
      <c r="J50"/>
      <c r="K50"/>
    </row>
    <row r="51" spans="10:11" x14ac:dyDescent="0.3">
      <c r="J51"/>
      <c r="K51"/>
    </row>
    <row r="52" spans="10:11" x14ac:dyDescent="0.3">
      <c r="J52"/>
      <c r="K52"/>
    </row>
    <row r="53" spans="10:11" x14ac:dyDescent="0.3">
      <c r="J53"/>
      <c r="K53"/>
    </row>
    <row r="54" spans="10:11" x14ac:dyDescent="0.3">
      <c r="J54"/>
      <c r="K54"/>
    </row>
    <row r="55" spans="10:11" x14ac:dyDescent="0.3">
      <c r="J55"/>
      <c r="K55"/>
    </row>
    <row r="56" spans="10:11" x14ac:dyDescent="0.3">
      <c r="J56"/>
      <c r="K56"/>
    </row>
    <row r="57" spans="10:11" x14ac:dyDescent="0.3">
      <c r="J57"/>
      <c r="K57"/>
    </row>
    <row r="58" spans="10:11" x14ac:dyDescent="0.3">
      <c r="J58"/>
      <c r="K58"/>
    </row>
    <row r="59" spans="10:11" x14ac:dyDescent="0.3">
      <c r="J59"/>
      <c r="K59"/>
    </row>
  </sheetData>
  <mergeCells count="39">
    <mergeCell ref="A40:B40"/>
    <mergeCell ref="A41:B41"/>
    <mergeCell ref="A42:I44"/>
    <mergeCell ref="A34:B34"/>
    <mergeCell ref="A35:B35"/>
    <mergeCell ref="A36:B36"/>
    <mergeCell ref="A37:B37"/>
    <mergeCell ref="A38:B38"/>
    <mergeCell ref="A39:B39"/>
    <mergeCell ref="A28:B28"/>
    <mergeCell ref="A29:B29"/>
    <mergeCell ref="A30:I30"/>
    <mergeCell ref="A31:B31"/>
    <mergeCell ref="A32:B32"/>
    <mergeCell ref="A33:B33"/>
    <mergeCell ref="A21:B21"/>
    <mergeCell ref="A22:B22"/>
    <mergeCell ref="A24:B24"/>
    <mergeCell ref="A25:B25"/>
    <mergeCell ref="A26:B26"/>
    <mergeCell ref="A27:B27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3:I3"/>
    <mergeCell ref="A4:I4"/>
    <mergeCell ref="A5:B5"/>
    <mergeCell ref="A6:B6"/>
    <mergeCell ref="A7:I7"/>
    <mergeCell ref="A8:B8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2024-04-01T07:43:17Z</dcterms:created>
  <dcterms:modified xsi:type="dcterms:W3CDTF">2024-04-01T07:44:46Z</dcterms:modified>
</cp:coreProperties>
</file>