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22308" windowHeight="900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F76" i="1" l="1"/>
  <c r="E76" i="1"/>
  <c r="D76" i="1"/>
  <c r="C76" i="1"/>
  <c r="K73" i="1"/>
  <c r="H73" i="1"/>
  <c r="G73" i="1"/>
  <c r="G76" i="1" s="1"/>
  <c r="J72" i="1"/>
  <c r="K72" i="1" s="1"/>
  <c r="I72" i="1"/>
  <c r="H72" i="1"/>
  <c r="J71" i="1"/>
  <c r="K71" i="1" s="1"/>
  <c r="I71" i="1"/>
  <c r="H71" i="1"/>
  <c r="K70" i="1"/>
  <c r="I70" i="1"/>
  <c r="H70" i="1"/>
  <c r="J69" i="1"/>
  <c r="K69" i="1" s="1"/>
  <c r="I69" i="1"/>
  <c r="H69" i="1"/>
  <c r="J68" i="1"/>
  <c r="J76" i="1" s="1"/>
  <c r="I68" i="1"/>
  <c r="H68" i="1"/>
  <c r="H76" i="1" s="1"/>
  <c r="D64" i="1"/>
  <c r="D63" i="1"/>
  <c r="Q62" i="1"/>
  <c r="P62" i="1"/>
  <c r="O62" i="1"/>
  <c r="N62" i="1"/>
  <c r="L62" i="1"/>
  <c r="J62" i="1"/>
  <c r="J79" i="1" s="1"/>
  <c r="F62" i="1"/>
  <c r="F79" i="1" s="1"/>
  <c r="D62" i="1"/>
  <c r="D79" i="1" s="1"/>
  <c r="C62" i="1"/>
  <c r="C79" i="1" s="1"/>
  <c r="I59" i="1"/>
  <c r="I58" i="1"/>
  <c r="G57" i="1"/>
  <c r="E57" i="1"/>
  <c r="I56" i="1"/>
  <c r="K55" i="1"/>
  <c r="G55" i="1"/>
  <c r="E55" i="1"/>
  <c r="H55" i="1" s="1"/>
  <c r="I53" i="1"/>
  <c r="I52" i="1"/>
  <c r="G51" i="1"/>
  <c r="E51" i="1"/>
  <c r="I50" i="1"/>
  <c r="K48" i="1"/>
  <c r="G48" i="1"/>
  <c r="E48" i="1"/>
  <c r="H48" i="1" s="1"/>
  <c r="I46" i="1"/>
  <c r="I45" i="1"/>
  <c r="G44" i="1"/>
  <c r="E44" i="1"/>
  <c r="I43" i="1"/>
  <c r="K41" i="1"/>
  <c r="G41" i="1"/>
  <c r="E41" i="1"/>
  <c r="H41" i="1" s="1"/>
  <c r="I39" i="1"/>
  <c r="I38" i="1"/>
  <c r="G37" i="1"/>
  <c r="E37" i="1"/>
  <c r="I36" i="1"/>
  <c r="K34" i="1"/>
  <c r="G34" i="1"/>
  <c r="E34" i="1"/>
  <c r="H34" i="1" s="1"/>
  <c r="I31" i="1"/>
  <c r="I30" i="1"/>
  <c r="G29" i="1"/>
  <c r="E29" i="1"/>
  <c r="I28" i="1"/>
  <c r="I27" i="1"/>
  <c r="H26" i="1"/>
  <c r="K24" i="1"/>
  <c r="G24" i="1"/>
  <c r="E24" i="1"/>
  <c r="H24" i="1" s="1"/>
  <c r="I21" i="1"/>
  <c r="I20" i="1"/>
  <c r="M19" i="1"/>
  <c r="M62" i="1" s="1"/>
  <c r="G19" i="1"/>
  <c r="E19" i="1"/>
  <c r="I19" i="1" s="1"/>
  <c r="I16" i="1" s="1"/>
  <c r="I18" i="1"/>
  <c r="K16" i="1"/>
  <c r="G16" i="1"/>
  <c r="I14" i="1"/>
  <c r="I13" i="1"/>
  <c r="M12" i="1"/>
  <c r="G12" i="1"/>
  <c r="G8" i="1" s="1"/>
  <c r="E12" i="1"/>
  <c r="I11" i="1"/>
  <c r="I10" i="1"/>
  <c r="K8" i="1"/>
  <c r="E8" i="1"/>
  <c r="H8" i="1" s="1"/>
  <c r="E16" i="1" l="1"/>
  <c r="H16" i="1" s="1"/>
  <c r="G62" i="1"/>
  <c r="G79" i="1" s="1"/>
  <c r="I63" i="1"/>
  <c r="I12" i="1"/>
  <c r="I8" i="1" s="1"/>
  <c r="I29" i="1"/>
  <c r="I24" i="1" s="1"/>
  <c r="I37" i="1"/>
  <c r="I34" i="1" s="1"/>
  <c r="K62" i="1"/>
  <c r="K79" i="1" s="1"/>
  <c r="I44" i="1"/>
  <c r="I41" i="1" s="1"/>
  <c r="I51" i="1"/>
  <c r="I48" i="1" s="1"/>
  <c r="I57" i="1"/>
  <c r="R62" i="1"/>
  <c r="K68" i="1"/>
  <c r="K76" i="1" s="1"/>
  <c r="H62" i="1"/>
  <c r="H79" i="1" s="1"/>
  <c r="I55" i="1"/>
  <c r="I62" i="1" s="1"/>
  <c r="I73" i="1"/>
  <c r="I76" i="1" s="1"/>
  <c r="E62" i="1" l="1"/>
  <c r="E79" i="1" s="1"/>
  <c r="I64" i="1"/>
  <c r="I79" i="1"/>
</calcChain>
</file>

<file path=xl/comments1.xml><?xml version="1.0" encoding="utf-8"?>
<comments xmlns="http://schemas.openxmlformats.org/spreadsheetml/2006/main">
  <authors>
    <author>Автор</author>
  </authors>
  <commentLis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  <comment ref="I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  <comment ref="D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трогала</t>
        </r>
      </text>
    </comment>
  </commentList>
</comments>
</file>

<file path=xl/sharedStrings.xml><?xml version="1.0" encoding="utf-8"?>
<sst xmlns="http://schemas.openxmlformats.org/spreadsheetml/2006/main" count="73" uniqueCount="43">
  <si>
    <t>УТВЕРЖДАЮ</t>
  </si>
  <si>
    <t>Директор ООО УК "Эталон" _____________________Э.В. Цыганова</t>
  </si>
  <si>
    <t>Информация о состоянии лицевого счета д.№ 24 по ул.Ленина  г.Сортавала</t>
  </si>
  <si>
    <t>за период  01.01.2023-31.12.2023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</si>
  <si>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</si>
  <si>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</si>
  <si>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</si>
  <si>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</si>
  <si>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</si>
  <si>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</si>
  <si>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</si>
  <si>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</si>
  <si>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Фактические расходы</t>
  </si>
  <si>
    <t>Убытки УК</t>
  </si>
  <si>
    <t>нач</t>
  </si>
  <si>
    <t>опл</t>
  </si>
  <si>
    <t>Обслуживаемая площадь  - 2121,6 кв.м.</t>
  </si>
  <si>
    <t>Содержание</t>
  </si>
  <si>
    <t xml:space="preserve">в т.ч </t>
  </si>
  <si>
    <t>население</t>
  </si>
  <si>
    <t>Юр.лица</t>
  </si>
  <si>
    <t>в т.ч. ИП Киселевская</t>
  </si>
  <si>
    <t>Центр Соц.работы</t>
  </si>
  <si>
    <t>Текущий ремонт</t>
  </si>
  <si>
    <t>в т.ч население</t>
  </si>
  <si>
    <t>Капитальный ремонт</t>
  </si>
  <si>
    <t>услуги банка</t>
  </si>
  <si>
    <t>пени</t>
  </si>
  <si>
    <t>Администрация</t>
  </si>
  <si>
    <t>ОДН водоснабжение</t>
  </si>
  <si>
    <t>ОДН водоотведение</t>
  </si>
  <si>
    <t>в т.ч ИП Киселевская</t>
  </si>
  <si>
    <t>ОДН электроснабжение</t>
  </si>
  <si>
    <t>Управление **</t>
  </si>
  <si>
    <t>Итого</t>
  </si>
  <si>
    <t xml:space="preserve"> </t>
  </si>
  <si>
    <t>КОММУНАЛЬНЫЕ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</si>
  <si>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</si>
  <si>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</si>
  <si>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</si>
  <si>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</si>
  <si>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Сбор и вывоз ТБО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</si>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</sst>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sz val="10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i/>
      <sz val="10"/>
      <color rgb="FF0000FF"/>
      <name val="Times New Roman"/>
      <family val="1"/>
      <charset val="204"/>
    </font>
    <font>
      <i/>
      <sz val="8"/>
      <color rgb="FF0000FF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4" fontId="2" fillId="3" borderId="11" xfId="0" applyNumberFormat="1" applyFont="1" applyFill="1" applyBorder="1" applyAlignment="1">
      <alignment horizontal="left"/>
    </xf>
    <xf numFmtId="4" fontId="2" fillId="3" borderId="12" xfId="0" applyNumberFormat="1" applyFont="1" applyFill="1" applyBorder="1" applyAlignment="1">
      <alignment horizontal="left"/>
    </xf>
    <xf numFmtId="3" fontId="2" fillId="3" borderId="13" xfId="0" applyNumberFormat="1" applyFont="1" applyFill="1" applyBorder="1" applyAlignment="1">
      <alignment horizontal="center"/>
    </xf>
    <xf numFmtId="3" fontId="2" fillId="3" borderId="14" xfId="0" applyNumberFormat="1" applyFont="1" applyFill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/>
    <xf numFmtId="4" fontId="1" fillId="0" borderId="0" xfId="0" applyNumberFormat="1" applyFont="1" applyFill="1"/>
    <xf numFmtId="4" fontId="1" fillId="0" borderId="17" xfId="0" applyNumberFormat="1" applyFont="1" applyBorder="1" applyAlignment="1">
      <alignment horizontal="left"/>
    </xf>
    <xf numFmtId="4" fontId="1" fillId="0" borderId="18" xfId="0" applyNumberFormat="1" applyFont="1" applyBorder="1" applyAlignment="1">
      <alignment horizontal="left"/>
    </xf>
    <xf numFmtId="3" fontId="1" fillId="0" borderId="19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4" fontId="10" fillId="0" borderId="23" xfId="0" applyNumberFormat="1" applyFont="1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3" fontId="10" fillId="0" borderId="25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3" fontId="10" fillId="2" borderId="16" xfId="0" applyNumberFormat="1" applyFont="1" applyFill="1" applyBorder="1" applyAlignment="1">
      <alignment horizontal="center"/>
    </xf>
    <xf numFmtId="3" fontId="10" fillId="2" borderId="22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wrapText="1"/>
    </xf>
    <xf numFmtId="4" fontId="10" fillId="0" borderId="0" xfId="0" applyNumberFormat="1" applyFont="1"/>
    <xf numFmtId="4" fontId="10" fillId="0" borderId="0" xfId="0" applyNumberFormat="1" applyFont="1" applyFill="1"/>
    <xf numFmtId="3" fontId="10" fillId="0" borderId="0" xfId="0" applyNumberFormat="1" applyFont="1"/>
    <xf numFmtId="3" fontId="10" fillId="4" borderId="16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left"/>
    </xf>
    <xf numFmtId="4" fontId="10" fillId="0" borderId="9" xfId="0" applyNumberFormat="1" applyFont="1" applyBorder="1" applyAlignment="1">
      <alignment horizontal="left"/>
    </xf>
    <xf numFmtId="3" fontId="10" fillId="0" borderId="26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4" fontId="10" fillId="5" borderId="30" xfId="0" applyNumberFormat="1" applyFont="1" applyFill="1" applyBorder="1" applyAlignment="1">
      <alignment horizontal="center"/>
    </xf>
    <xf numFmtId="4" fontId="10" fillId="5" borderId="31" xfId="0" applyNumberFormat="1" applyFont="1" applyFill="1" applyBorder="1" applyAlignment="1">
      <alignment horizontal="center"/>
    </xf>
    <xf numFmtId="3" fontId="10" fillId="5" borderId="19" xfId="0" applyNumberFormat="1" applyFont="1" applyFill="1" applyBorder="1" applyAlignment="1">
      <alignment horizontal="center"/>
    </xf>
    <xf numFmtId="3" fontId="10" fillId="5" borderId="32" xfId="0" applyNumberFormat="1" applyFont="1" applyFill="1" applyBorder="1" applyAlignment="1">
      <alignment horizontal="center"/>
    </xf>
    <xf numFmtId="3" fontId="10" fillId="5" borderId="33" xfId="0" applyNumberFormat="1" applyFont="1" applyFill="1" applyBorder="1" applyAlignment="1">
      <alignment horizontal="center"/>
    </xf>
    <xf numFmtId="3" fontId="10" fillId="5" borderId="34" xfId="0" applyNumberFormat="1" applyFont="1" applyFill="1" applyBorder="1" applyAlignment="1">
      <alignment horizontal="center"/>
    </xf>
    <xf numFmtId="4" fontId="10" fillId="5" borderId="35" xfId="0" applyNumberFormat="1" applyFont="1" applyFill="1" applyBorder="1" applyAlignment="1">
      <alignment horizontal="center"/>
    </xf>
    <xf numFmtId="4" fontId="10" fillId="5" borderId="36" xfId="0" applyNumberFormat="1" applyFont="1" applyFill="1" applyBorder="1" applyAlignment="1">
      <alignment horizontal="center"/>
    </xf>
    <xf numFmtId="3" fontId="10" fillId="5" borderId="37" xfId="0" applyNumberFormat="1" applyFont="1" applyFill="1" applyBorder="1" applyAlignment="1">
      <alignment horizontal="center"/>
    </xf>
    <xf numFmtId="3" fontId="10" fillId="5" borderId="38" xfId="0" applyNumberFormat="1" applyFont="1" applyFill="1" applyBorder="1" applyAlignment="1">
      <alignment horizontal="center"/>
    </xf>
    <xf numFmtId="3" fontId="10" fillId="5" borderId="39" xfId="0" applyNumberFormat="1" applyFont="1" applyFill="1" applyBorder="1" applyAlignment="1">
      <alignment horizontal="center"/>
    </xf>
    <xf numFmtId="3" fontId="10" fillId="5" borderId="40" xfId="0" applyNumberFormat="1" applyFont="1" applyFill="1" applyBorder="1" applyAlignment="1">
      <alignment horizontal="center"/>
    </xf>
    <xf numFmtId="4" fontId="12" fillId="0" borderId="41" xfId="0" applyNumberFormat="1" applyFont="1" applyBorder="1" applyAlignment="1">
      <alignment horizontal="left" wrapText="1"/>
    </xf>
    <xf numFmtId="4" fontId="12" fillId="0" borderId="0" xfId="0" applyNumberFormat="1" applyFont="1" applyBorder="1" applyAlignment="1">
      <alignment horizontal="left" wrapText="1"/>
    </xf>
    <xf numFmtId="3" fontId="1" fillId="0" borderId="42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4" fontId="2" fillId="6" borderId="11" xfId="0" applyNumberFormat="1" applyFont="1" applyFill="1" applyBorder="1" applyAlignment="1">
      <alignment horizontal="left"/>
    </xf>
    <xf numFmtId="4" fontId="2" fillId="6" borderId="12" xfId="0" applyNumberFormat="1" applyFont="1" applyFill="1" applyBorder="1" applyAlignment="1">
      <alignment horizontal="left"/>
    </xf>
    <xf numFmtId="3" fontId="2" fillId="3" borderId="12" xfId="0" applyNumberFormat="1" applyFont="1" applyFill="1" applyBorder="1" applyAlignment="1">
      <alignment horizontal="center"/>
    </xf>
    <xf numFmtId="4" fontId="10" fillId="0" borderId="17" xfId="0" applyNumberFormat="1" applyFont="1" applyBorder="1" applyAlignment="1">
      <alignment horizontal="left"/>
    </xf>
    <xf numFmtId="4" fontId="10" fillId="0" borderId="44" xfId="0" applyNumberFormat="1" applyFont="1" applyBorder="1" applyAlignment="1">
      <alignment horizontal="left"/>
    </xf>
    <xf numFmtId="3" fontId="1" fillId="0" borderId="45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4" fontId="10" fillId="0" borderId="46" xfId="0" applyNumberFormat="1" applyFont="1" applyBorder="1" applyAlignment="1">
      <alignment horizontal="left"/>
    </xf>
    <xf numFmtId="3" fontId="10" fillId="0" borderId="4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4" fontId="10" fillId="0" borderId="10" xfId="0" applyNumberFormat="1" applyFont="1" applyBorder="1" applyAlignment="1">
      <alignment horizontal="left"/>
    </xf>
    <xf numFmtId="3" fontId="10" fillId="0" borderId="48" xfId="0" applyNumberFormat="1" applyFont="1" applyBorder="1" applyAlignment="1">
      <alignment horizontal="center"/>
    </xf>
    <xf numFmtId="3" fontId="10" fillId="5" borderId="49" xfId="0" applyNumberFormat="1" applyFont="1" applyFill="1" applyBorder="1" applyAlignment="1">
      <alignment horizontal="center"/>
    </xf>
    <xf numFmtId="3" fontId="10" fillId="5" borderId="50" xfId="0" applyNumberFormat="1" applyFont="1" applyFill="1" applyBorder="1" applyAlignment="1">
      <alignment horizontal="center"/>
    </xf>
    <xf numFmtId="3" fontId="10" fillId="5" borderId="51" xfId="0" applyNumberFormat="1" applyFont="1" applyFill="1" applyBorder="1" applyAlignment="1">
      <alignment horizontal="center"/>
    </xf>
    <xf numFmtId="4" fontId="1" fillId="0" borderId="44" xfId="0" applyNumberFormat="1" applyFont="1" applyBorder="1" applyAlignment="1">
      <alignment horizontal="left"/>
    </xf>
    <xf numFmtId="3" fontId="1" fillId="2" borderId="21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center"/>
    </xf>
    <xf numFmtId="3" fontId="10" fillId="0" borderId="52" xfId="0" applyNumberFormat="1" applyFont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53" xfId="0" applyNumberFormat="1" applyFont="1" applyFill="1" applyBorder="1" applyAlignment="1">
      <alignment horizontal="center"/>
    </xf>
    <xf numFmtId="3" fontId="2" fillId="3" borderId="54" xfId="0" applyNumberFormat="1" applyFont="1" applyFill="1" applyBorder="1" applyAlignment="1">
      <alignment horizontal="center"/>
    </xf>
    <xf numFmtId="4" fontId="10" fillId="0" borderId="17" xfId="0" applyNumberFormat="1" applyFont="1" applyBorder="1" applyAlignment="1">
      <alignment horizontal="left"/>
    </xf>
    <xf numFmtId="4" fontId="10" fillId="0" borderId="18" xfId="0" applyNumberFormat="1" applyFont="1" applyBorder="1" applyAlignment="1">
      <alignment horizontal="left"/>
    </xf>
    <xf numFmtId="3" fontId="10" fillId="0" borderId="19" xfId="0" applyNumberFormat="1" applyFont="1" applyBorder="1" applyAlignment="1">
      <alignment horizontal="center"/>
    </xf>
    <xf numFmtId="3" fontId="10" fillId="4" borderId="20" xfId="0" applyNumberFormat="1" applyFont="1" applyFill="1" applyBorder="1" applyAlignment="1">
      <alignment horizontal="center"/>
    </xf>
    <xf numFmtId="3" fontId="10" fillId="4" borderId="21" xfId="0" applyNumberFormat="1" applyFont="1" applyFill="1" applyBorder="1" applyAlignment="1">
      <alignment horizontal="center"/>
    </xf>
    <xf numFmtId="3" fontId="10" fillId="0" borderId="20" xfId="0" applyNumberFormat="1" applyFont="1" applyFill="1" applyBorder="1" applyAlignment="1">
      <alignment horizontal="center"/>
    </xf>
    <xf numFmtId="3" fontId="10" fillId="0" borderId="16" xfId="0" applyNumberFormat="1" applyFont="1" applyFill="1" applyBorder="1" applyAlignment="1">
      <alignment horizontal="center"/>
    </xf>
    <xf numFmtId="3" fontId="10" fillId="0" borderId="22" xfId="0" applyNumberFormat="1" applyFont="1" applyFill="1" applyBorder="1" applyAlignment="1">
      <alignment horizontal="center"/>
    </xf>
    <xf numFmtId="4" fontId="10" fillId="0" borderId="55" xfId="0" applyNumberFormat="1" applyFont="1" applyBorder="1" applyAlignment="1">
      <alignment horizontal="left"/>
    </xf>
    <xf numFmtId="3" fontId="10" fillId="0" borderId="7" xfId="0" applyNumberFormat="1" applyFont="1" applyFill="1" applyBorder="1" applyAlignment="1">
      <alignment horizontal="center"/>
    </xf>
    <xf numFmtId="3" fontId="10" fillId="0" borderId="27" xfId="0" applyNumberFormat="1" applyFont="1" applyFill="1" applyBorder="1" applyAlignment="1">
      <alignment horizontal="center"/>
    </xf>
    <xf numFmtId="3" fontId="10" fillId="0" borderId="28" xfId="0" applyNumberFormat="1" applyFont="1" applyFill="1" applyBorder="1" applyAlignment="1">
      <alignment horizontal="center"/>
    </xf>
    <xf numFmtId="3" fontId="10" fillId="0" borderId="29" xfId="0" applyNumberFormat="1" applyFont="1" applyFill="1" applyBorder="1" applyAlignment="1">
      <alignment horizontal="center"/>
    </xf>
    <xf numFmtId="4" fontId="10" fillId="5" borderId="30" xfId="0" applyNumberFormat="1" applyFont="1" applyFill="1" applyBorder="1" applyAlignment="1">
      <alignment horizontal="right"/>
    </xf>
    <xf numFmtId="4" fontId="10" fillId="5" borderId="31" xfId="0" applyNumberFormat="1" applyFont="1" applyFill="1" applyBorder="1" applyAlignment="1">
      <alignment horizontal="right"/>
    </xf>
    <xf numFmtId="4" fontId="10" fillId="5" borderId="35" xfId="0" applyNumberFormat="1" applyFont="1" applyFill="1" applyBorder="1" applyAlignment="1">
      <alignment horizontal="right"/>
    </xf>
    <xf numFmtId="4" fontId="10" fillId="5" borderId="36" xfId="0" applyNumberFormat="1" applyFont="1" applyFill="1" applyBorder="1" applyAlignment="1">
      <alignment horizontal="right"/>
    </xf>
    <xf numFmtId="4" fontId="10" fillId="0" borderId="44" xfId="0" applyNumberFormat="1" applyFont="1" applyBorder="1" applyAlignment="1">
      <alignment horizontal="left"/>
    </xf>
    <xf numFmtId="4" fontId="10" fillId="0" borderId="9" xfId="0" applyNumberFormat="1" applyFont="1" applyBorder="1" applyAlignment="1">
      <alignment horizontal="left"/>
    </xf>
    <xf numFmtId="3" fontId="10" fillId="0" borderId="42" xfId="0" applyNumberFormat="1" applyFont="1" applyBorder="1" applyAlignment="1">
      <alignment horizontal="center"/>
    </xf>
    <xf numFmtId="3" fontId="10" fillId="4" borderId="28" xfId="0" applyNumberFormat="1" applyFont="1" applyFill="1" applyBorder="1" applyAlignment="1">
      <alignment horizontal="center"/>
    </xf>
    <xf numFmtId="3" fontId="10" fillId="0" borderId="45" xfId="0" applyNumberFormat="1" applyFont="1" applyBorder="1" applyAlignment="1">
      <alignment horizontal="center"/>
    </xf>
    <xf numFmtId="3" fontId="10" fillId="0" borderId="56" xfId="0" applyNumberFormat="1" applyFont="1" applyBorder="1" applyAlignment="1">
      <alignment horizontal="center"/>
    </xf>
    <xf numFmtId="4" fontId="10" fillId="5" borderId="57" xfId="0" applyNumberFormat="1" applyFont="1" applyFill="1" applyBorder="1" applyAlignment="1">
      <alignment horizontal="right"/>
    </xf>
    <xf numFmtId="4" fontId="10" fillId="5" borderId="58" xfId="0" applyNumberFormat="1" applyFont="1" applyFill="1" applyBorder="1" applyAlignment="1">
      <alignment horizontal="right"/>
    </xf>
    <xf numFmtId="4" fontId="12" fillId="0" borderId="59" xfId="0" applyNumberFormat="1" applyFont="1" applyBorder="1" applyAlignment="1">
      <alignment horizontal="left" wrapText="1"/>
    </xf>
    <xf numFmtId="3" fontId="1" fillId="0" borderId="56" xfId="0" applyNumberFormat="1" applyFont="1" applyBorder="1" applyAlignment="1">
      <alignment horizontal="center"/>
    </xf>
    <xf numFmtId="3" fontId="2" fillId="3" borderId="60" xfId="0" applyNumberFormat="1" applyFont="1" applyFill="1" applyBorder="1" applyAlignment="1">
      <alignment horizontal="center"/>
    </xf>
    <xf numFmtId="4" fontId="1" fillId="0" borderId="41" xfId="0" applyNumberFormat="1" applyFont="1" applyBorder="1" applyAlignment="1">
      <alignment horizontal="left"/>
    </xf>
    <xf numFmtId="4" fontId="1" fillId="0" borderId="59" xfId="0" applyNumberFormat="1" applyFont="1" applyBorder="1" applyAlignment="1">
      <alignment horizontal="left"/>
    </xf>
    <xf numFmtId="4" fontId="2" fillId="7" borderId="11" xfId="0" applyNumberFormat="1" applyFont="1" applyFill="1" applyBorder="1" applyAlignment="1">
      <alignment horizontal="left"/>
    </xf>
    <xf numFmtId="4" fontId="2" fillId="7" borderId="12" xfId="0" applyNumberFormat="1" applyFont="1" applyFill="1" applyBorder="1" applyAlignment="1">
      <alignment horizontal="left"/>
    </xf>
    <xf numFmtId="3" fontId="2" fillId="7" borderId="13" xfId="0" applyNumberFormat="1" applyFont="1" applyFill="1" applyBorder="1" applyAlignment="1">
      <alignment horizontal="center"/>
    </xf>
    <xf numFmtId="3" fontId="10" fillId="0" borderId="61" xfId="0" applyNumberFormat="1" applyFont="1" applyBorder="1" applyAlignment="1">
      <alignment horizontal="center"/>
    </xf>
    <xf numFmtId="3" fontId="2" fillId="6" borderId="62" xfId="0" applyNumberFormat="1" applyFont="1" applyFill="1" applyBorder="1" applyAlignment="1">
      <alignment horizontal="center"/>
    </xf>
    <xf numFmtId="3" fontId="2" fillId="6" borderId="13" xfId="0" applyNumberFormat="1" applyFont="1" applyFill="1" applyBorder="1" applyAlignment="1">
      <alignment horizontal="center"/>
    </xf>
    <xf numFmtId="3" fontId="10" fillId="0" borderId="43" xfId="0" applyNumberFormat="1" applyFont="1" applyBorder="1" applyAlignment="1">
      <alignment horizontal="center"/>
    </xf>
    <xf numFmtId="0" fontId="1" fillId="5" borderId="57" xfId="0" applyFont="1" applyFill="1" applyBorder="1" applyAlignment="1">
      <alignment horizontal="center"/>
    </xf>
    <xf numFmtId="4" fontId="1" fillId="5" borderId="35" xfId="0" applyNumberFormat="1" applyFont="1" applyFill="1" applyBorder="1" applyAlignment="1">
      <alignment horizontal="center"/>
    </xf>
    <xf numFmtId="4" fontId="1" fillId="5" borderId="58" xfId="0" applyNumberFormat="1" applyFont="1" applyFill="1" applyBorder="1" applyAlignment="1">
      <alignment horizontal="center"/>
    </xf>
    <xf numFmtId="3" fontId="1" fillId="5" borderId="63" xfId="0" applyNumberFormat="1" applyFont="1" applyFill="1" applyBorder="1" applyAlignment="1">
      <alignment horizontal="center"/>
    </xf>
    <xf numFmtId="3" fontId="1" fillId="5" borderId="39" xfId="0" applyNumberFormat="1" applyFont="1" applyFill="1" applyBorder="1" applyAlignment="1">
      <alignment horizontal="center"/>
    </xf>
    <xf numFmtId="3" fontId="10" fillId="5" borderId="64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1" fillId="0" borderId="48" xfId="0" applyNumberFormat="1" applyFont="1" applyBorder="1" applyAlignment="1">
      <alignment horizontal="center"/>
    </xf>
    <xf numFmtId="3" fontId="1" fillId="0" borderId="61" xfId="0" applyNumberFormat="1" applyFont="1" applyBorder="1" applyAlignment="1">
      <alignment horizontal="center"/>
    </xf>
    <xf numFmtId="1" fontId="1" fillId="0" borderId="61" xfId="0" applyNumberFormat="1" applyFont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2" borderId="61" xfId="0" applyNumberFormat="1" applyFont="1" applyFill="1" applyBorder="1" applyAlignment="1">
      <alignment horizontal="center"/>
    </xf>
    <xf numFmtId="3" fontId="1" fillId="2" borderId="29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3" borderId="6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10" fillId="0" borderId="33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2" borderId="33" xfId="0" applyNumberFormat="1" applyFont="1" applyFill="1" applyBorder="1" applyAlignment="1">
      <alignment horizontal="center"/>
    </xf>
    <xf numFmtId="0" fontId="1" fillId="0" borderId="46" xfId="0" applyFont="1" applyBorder="1" applyAlignment="1">
      <alignment horizontal="left"/>
    </xf>
    <xf numFmtId="4" fontId="10" fillId="0" borderId="65" xfId="0" applyNumberFormat="1" applyFont="1" applyBorder="1" applyAlignment="1">
      <alignment horizontal="left"/>
    </xf>
    <xf numFmtId="4" fontId="10" fillId="0" borderId="66" xfId="0" applyNumberFormat="1" applyFont="1" applyBorder="1" applyAlignment="1">
      <alignment horizontal="left"/>
    </xf>
    <xf numFmtId="1" fontId="6" fillId="0" borderId="39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10" fillId="0" borderId="39" xfId="0" applyNumberFormat="1" applyFont="1" applyBorder="1" applyAlignment="1">
      <alignment horizontal="center"/>
    </xf>
    <xf numFmtId="1" fontId="6" fillId="2" borderId="39" xfId="0" applyNumberFormat="1" applyFont="1" applyFill="1" applyBorder="1" applyAlignment="1">
      <alignment horizontal="center"/>
    </xf>
    <xf numFmtId="1" fontId="6" fillId="2" borderId="40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Fill="1"/>
    <xf numFmtId="4" fontId="7" fillId="0" borderId="11" xfId="0" applyNumberFormat="1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0" fillId="2" borderId="0" xfId="0" applyFont="1" applyFill="1"/>
    <xf numFmtId="0" fontId="10" fillId="0" borderId="30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3" fontId="10" fillId="4" borderId="33" xfId="0" applyNumberFormat="1" applyFont="1" applyFill="1" applyBorder="1" applyAlignment="1">
      <alignment horizontal="center"/>
    </xf>
    <xf numFmtId="3" fontId="10" fillId="4" borderId="2" xfId="0" applyNumberFormat="1" applyFont="1" applyFill="1" applyBorder="1" applyAlignment="1">
      <alignment horizontal="center"/>
    </xf>
    <xf numFmtId="3" fontId="10" fillId="4" borderId="34" xfId="0" applyNumberFormat="1" applyFont="1" applyFill="1" applyBorder="1" applyAlignment="1">
      <alignment horizontal="center"/>
    </xf>
    <xf numFmtId="3" fontId="10" fillId="2" borderId="55" xfId="0" applyNumberFormat="1" applyFont="1" applyFill="1" applyBorder="1" applyAlignment="1">
      <alignment horizontal="center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3" fontId="10" fillId="4" borderId="7" xfId="0" applyNumberFormat="1" applyFont="1" applyFill="1" applyBorder="1" applyAlignment="1">
      <alignment horizontal="center"/>
    </xf>
    <xf numFmtId="3" fontId="10" fillId="4" borderId="22" xfId="0" applyNumberFormat="1" applyFont="1" applyFill="1" applyBorder="1" applyAlignment="1">
      <alignment horizontal="center"/>
    </xf>
    <xf numFmtId="0" fontId="10" fillId="0" borderId="47" xfId="0" applyFont="1" applyBorder="1" applyAlignment="1">
      <alignment horizontal="left"/>
    </xf>
    <xf numFmtId="0" fontId="10" fillId="0" borderId="67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10" fillId="0" borderId="68" xfId="0" applyFont="1" applyBorder="1" applyAlignment="1">
      <alignment horizontal="left"/>
    </xf>
    <xf numFmtId="3" fontId="10" fillId="0" borderId="39" xfId="0" applyNumberFormat="1" applyFont="1" applyBorder="1" applyAlignment="1">
      <alignment horizontal="center"/>
    </xf>
    <xf numFmtId="3" fontId="10" fillId="4" borderId="39" xfId="0" applyNumberFormat="1" applyFont="1" applyFill="1" applyBorder="1" applyAlignment="1">
      <alignment horizontal="center"/>
    </xf>
    <xf numFmtId="3" fontId="10" fillId="4" borderId="51" xfId="0" applyNumberFormat="1" applyFont="1" applyFill="1" applyBorder="1" applyAlignment="1">
      <alignment horizontal="center"/>
    </xf>
    <xf numFmtId="3" fontId="10" fillId="4" borderId="40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3" fontId="1" fillId="4" borderId="16" xfId="0" applyNumberFormat="1" applyFont="1" applyFill="1" applyBorder="1" applyAlignment="1">
      <alignment horizontal="center"/>
    </xf>
    <xf numFmtId="3" fontId="1" fillId="4" borderId="28" xfId="0" applyNumberFormat="1" applyFont="1" applyFill="1" applyBorder="1" applyAlignment="1">
      <alignment horizontal="center"/>
    </xf>
    <xf numFmtId="3" fontId="1" fillId="4" borderId="43" xfId="0" applyNumberFormat="1" applyFont="1" applyFill="1" applyBorder="1" applyAlignment="1">
      <alignment horizontal="center"/>
    </xf>
    <xf numFmtId="3" fontId="1" fillId="2" borderId="28" xfId="0" applyNumberFormat="1" applyFont="1" applyFill="1" applyBorder="1" applyAlignment="1">
      <alignment horizontal="center"/>
    </xf>
    <xf numFmtId="3" fontId="1" fillId="2" borderId="43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" fontId="2" fillId="3" borderId="62" xfId="0" applyNumberFormat="1" applyFont="1" applyFill="1" applyBorder="1" applyAlignment="1">
      <alignment horizontal="center"/>
    </xf>
    <xf numFmtId="3" fontId="2" fillId="2" borderId="62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2"/>
  <sheetViews>
    <sheetView tabSelected="1" workbookViewId="0">
      <selection activeCell="G80" sqref="G80"/>
    </sheetView>
  </sheetViews>
  <sheetFormatPr defaultRowHeight="13.2" x14ac:dyDescent="0.25"/>
  <cols>
    <col min="1" max="1" width="8.88671875" style="1"/>
    <col min="2" max="2" width="13.44140625" style="1" customWidth="1"/>
    <col min="3" max="3" width="11.6640625" style="1" customWidth="1"/>
    <col min="4" max="4" width="13.88671875" style="1" customWidth="1"/>
    <col min="5" max="5" width="16" style="1" customWidth="1"/>
    <col min="6" max="6" width="13.109375" style="1" customWidth="1"/>
    <col min="7" max="7" width="15.6640625" style="217" customWidth="1"/>
    <col min="8" max="8" width="18.6640625" style="217" customWidth="1"/>
    <col min="9" max="9" width="22.6640625" style="217" customWidth="1"/>
    <col min="10" max="10" width="18.6640625" style="219" hidden="1" customWidth="1"/>
    <col min="11" max="11" width="22.6640625" style="219" hidden="1" customWidth="1"/>
    <col min="12" max="14" width="0" style="1" hidden="1" customWidth="1"/>
    <col min="15" max="16" width="9.6640625" style="1" hidden="1" customWidth="1"/>
    <col min="17" max="18" width="0" style="1" hidden="1" customWidth="1"/>
    <col min="19" max="19" width="10.109375" style="1" bestFit="1" customWidth="1"/>
    <col min="20" max="21" width="11.6640625" style="5" bestFit="1" customWidth="1"/>
    <col min="22" max="257" width="8.88671875" style="1"/>
    <col min="258" max="258" width="10.88671875" style="1" customWidth="1"/>
    <col min="259" max="259" width="11.6640625" style="1" customWidth="1"/>
    <col min="260" max="260" width="13.88671875" style="1" customWidth="1"/>
    <col min="261" max="261" width="12.6640625" style="1" customWidth="1"/>
    <col min="262" max="262" width="11.6640625" style="1" customWidth="1"/>
    <col min="263" max="263" width="13.44140625" style="1" customWidth="1"/>
    <col min="264" max="264" width="18.6640625" style="1" customWidth="1"/>
    <col min="265" max="265" width="22.6640625" style="1" customWidth="1"/>
    <col min="266" max="513" width="8.88671875" style="1"/>
    <col min="514" max="514" width="10.88671875" style="1" customWidth="1"/>
    <col min="515" max="515" width="11.6640625" style="1" customWidth="1"/>
    <col min="516" max="516" width="13.88671875" style="1" customWidth="1"/>
    <col min="517" max="517" width="12.6640625" style="1" customWidth="1"/>
    <col min="518" max="518" width="11.6640625" style="1" customWidth="1"/>
    <col min="519" max="519" width="13.44140625" style="1" customWidth="1"/>
    <col min="520" max="520" width="18.6640625" style="1" customWidth="1"/>
    <col min="521" max="521" width="22.6640625" style="1" customWidth="1"/>
    <col min="522" max="769" width="8.88671875" style="1"/>
    <col min="770" max="770" width="10.88671875" style="1" customWidth="1"/>
    <col min="771" max="771" width="11.6640625" style="1" customWidth="1"/>
    <col min="772" max="772" width="13.88671875" style="1" customWidth="1"/>
    <col min="773" max="773" width="12.6640625" style="1" customWidth="1"/>
    <col min="774" max="774" width="11.6640625" style="1" customWidth="1"/>
    <col min="775" max="775" width="13.44140625" style="1" customWidth="1"/>
    <col min="776" max="776" width="18.6640625" style="1" customWidth="1"/>
    <col min="777" max="777" width="22.6640625" style="1" customWidth="1"/>
    <col min="778" max="1025" width="8.88671875" style="1"/>
    <col min="1026" max="1026" width="10.88671875" style="1" customWidth="1"/>
    <col min="1027" max="1027" width="11.6640625" style="1" customWidth="1"/>
    <col min="1028" max="1028" width="13.88671875" style="1" customWidth="1"/>
    <col min="1029" max="1029" width="12.6640625" style="1" customWidth="1"/>
    <col min="1030" max="1030" width="11.6640625" style="1" customWidth="1"/>
    <col min="1031" max="1031" width="13.44140625" style="1" customWidth="1"/>
    <col min="1032" max="1032" width="18.6640625" style="1" customWidth="1"/>
    <col min="1033" max="1033" width="22.6640625" style="1" customWidth="1"/>
    <col min="1034" max="1281" width="8.88671875" style="1"/>
    <col min="1282" max="1282" width="10.88671875" style="1" customWidth="1"/>
    <col min="1283" max="1283" width="11.6640625" style="1" customWidth="1"/>
    <col min="1284" max="1284" width="13.88671875" style="1" customWidth="1"/>
    <col min="1285" max="1285" width="12.6640625" style="1" customWidth="1"/>
    <col min="1286" max="1286" width="11.6640625" style="1" customWidth="1"/>
    <col min="1287" max="1287" width="13.44140625" style="1" customWidth="1"/>
    <col min="1288" max="1288" width="18.6640625" style="1" customWidth="1"/>
    <col min="1289" max="1289" width="22.6640625" style="1" customWidth="1"/>
    <col min="1290" max="1537" width="8.88671875" style="1"/>
    <col min="1538" max="1538" width="10.88671875" style="1" customWidth="1"/>
    <col min="1539" max="1539" width="11.6640625" style="1" customWidth="1"/>
    <col min="1540" max="1540" width="13.88671875" style="1" customWidth="1"/>
    <col min="1541" max="1541" width="12.6640625" style="1" customWidth="1"/>
    <col min="1542" max="1542" width="11.6640625" style="1" customWidth="1"/>
    <col min="1543" max="1543" width="13.44140625" style="1" customWidth="1"/>
    <col min="1544" max="1544" width="18.6640625" style="1" customWidth="1"/>
    <col min="1545" max="1545" width="22.6640625" style="1" customWidth="1"/>
    <col min="1546" max="1793" width="8.88671875" style="1"/>
    <col min="1794" max="1794" width="10.88671875" style="1" customWidth="1"/>
    <col min="1795" max="1795" width="11.6640625" style="1" customWidth="1"/>
    <col min="1796" max="1796" width="13.88671875" style="1" customWidth="1"/>
    <col min="1797" max="1797" width="12.6640625" style="1" customWidth="1"/>
    <col min="1798" max="1798" width="11.6640625" style="1" customWidth="1"/>
    <col min="1799" max="1799" width="13.44140625" style="1" customWidth="1"/>
    <col min="1800" max="1800" width="18.6640625" style="1" customWidth="1"/>
    <col min="1801" max="1801" width="22.6640625" style="1" customWidth="1"/>
    <col min="1802" max="2049" width="8.88671875" style="1"/>
    <col min="2050" max="2050" width="10.88671875" style="1" customWidth="1"/>
    <col min="2051" max="2051" width="11.6640625" style="1" customWidth="1"/>
    <col min="2052" max="2052" width="13.88671875" style="1" customWidth="1"/>
    <col min="2053" max="2053" width="12.6640625" style="1" customWidth="1"/>
    <col min="2054" max="2054" width="11.6640625" style="1" customWidth="1"/>
    <col min="2055" max="2055" width="13.44140625" style="1" customWidth="1"/>
    <col min="2056" max="2056" width="18.6640625" style="1" customWidth="1"/>
    <col min="2057" max="2057" width="22.6640625" style="1" customWidth="1"/>
    <col min="2058" max="2305" width="8.88671875" style="1"/>
    <col min="2306" max="2306" width="10.88671875" style="1" customWidth="1"/>
    <col min="2307" max="2307" width="11.6640625" style="1" customWidth="1"/>
    <col min="2308" max="2308" width="13.88671875" style="1" customWidth="1"/>
    <col min="2309" max="2309" width="12.6640625" style="1" customWidth="1"/>
    <col min="2310" max="2310" width="11.6640625" style="1" customWidth="1"/>
    <col min="2311" max="2311" width="13.44140625" style="1" customWidth="1"/>
    <col min="2312" max="2312" width="18.6640625" style="1" customWidth="1"/>
    <col min="2313" max="2313" width="22.6640625" style="1" customWidth="1"/>
    <col min="2314" max="2561" width="8.88671875" style="1"/>
    <col min="2562" max="2562" width="10.88671875" style="1" customWidth="1"/>
    <col min="2563" max="2563" width="11.6640625" style="1" customWidth="1"/>
    <col min="2564" max="2564" width="13.88671875" style="1" customWidth="1"/>
    <col min="2565" max="2565" width="12.6640625" style="1" customWidth="1"/>
    <col min="2566" max="2566" width="11.6640625" style="1" customWidth="1"/>
    <col min="2567" max="2567" width="13.44140625" style="1" customWidth="1"/>
    <col min="2568" max="2568" width="18.6640625" style="1" customWidth="1"/>
    <col min="2569" max="2569" width="22.6640625" style="1" customWidth="1"/>
    <col min="2570" max="2817" width="8.88671875" style="1"/>
    <col min="2818" max="2818" width="10.88671875" style="1" customWidth="1"/>
    <col min="2819" max="2819" width="11.6640625" style="1" customWidth="1"/>
    <col min="2820" max="2820" width="13.88671875" style="1" customWidth="1"/>
    <col min="2821" max="2821" width="12.6640625" style="1" customWidth="1"/>
    <col min="2822" max="2822" width="11.6640625" style="1" customWidth="1"/>
    <col min="2823" max="2823" width="13.44140625" style="1" customWidth="1"/>
    <col min="2824" max="2824" width="18.6640625" style="1" customWidth="1"/>
    <col min="2825" max="2825" width="22.6640625" style="1" customWidth="1"/>
    <col min="2826" max="3073" width="8.88671875" style="1"/>
    <col min="3074" max="3074" width="10.88671875" style="1" customWidth="1"/>
    <col min="3075" max="3075" width="11.6640625" style="1" customWidth="1"/>
    <col min="3076" max="3076" width="13.88671875" style="1" customWidth="1"/>
    <col min="3077" max="3077" width="12.6640625" style="1" customWidth="1"/>
    <col min="3078" max="3078" width="11.6640625" style="1" customWidth="1"/>
    <col min="3079" max="3079" width="13.44140625" style="1" customWidth="1"/>
    <col min="3080" max="3080" width="18.6640625" style="1" customWidth="1"/>
    <col min="3081" max="3081" width="22.6640625" style="1" customWidth="1"/>
    <col min="3082" max="3329" width="8.88671875" style="1"/>
    <col min="3330" max="3330" width="10.88671875" style="1" customWidth="1"/>
    <col min="3331" max="3331" width="11.6640625" style="1" customWidth="1"/>
    <col min="3332" max="3332" width="13.88671875" style="1" customWidth="1"/>
    <col min="3333" max="3333" width="12.6640625" style="1" customWidth="1"/>
    <col min="3334" max="3334" width="11.6640625" style="1" customWidth="1"/>
    <col min="3335" max="3335" width="13.44140625" style="1" customWidth="1"/>
    <col min="3336" max="3336" width="18.6640625" style="1" customWidth="1"/>
    <col min="3337" max="3337" width="22.6640625" style="1" customWidth="1"/>
    <col min="3338" max="3585" width="8.88671875" style="1"/>
    <col min="3586" max="3586" width="10.88671875" style="1" customWidth="1"/>
    <col min="3587" max="3587" width="11.6640625" style="1" customWidth="1"/>
    <col min="3588" max="3588" width="13.88671875" style="1" customWidth="1"/>
    <col min="3589" max="3589" width="12.6640625" style="1" customWidth="1"/>
    <col min="3590" max="3590" width="11.6640625" style="1" customWidth="1"/>
    <col min="3591" max="3591" width="13.44140625" style="1" customWidth="1"/>
    <col min="3592" max="3592" width="18.6640625" style="1" customWidth="1"/>
    <col min="3593" max="3593" width="22.6640625" style="1" customWidth="1"/>
    <col min="3594" max="3841" width="8.88671875" style="1"/>
    <col min="3842" max="3842" width="10.88671875" style="1" customWidth="1"/>
    <col min="3843" max="3843" width="11.6640625" style="1" customWidth="1"/>
    <col min="3844" max="3844" width="13.88671875" style="1" customWidth="1"/>
    <col min="3845" max="3845" width="12.6640625" style="1" customWidth="1"/>
    <col min="3846" max="3846" width="11.6640625" style="1" customWidth="1"/>
    <col min="3847" max="3847" width="13.44140625" style="1" customWidth="1"/>
    <col min="3848" max="3848" width="18.6640625" style="1" customWidth="1"/>
    <col min="3849" max="3849" width="22.6640625" style="1" customWidth="1"/>
    <col min="3850" max="4097" width="8.88671875" style="1"/>
    <col min="4098" max="4098" width="10.88671875" style="1" customWidth="1"/>
    <col min="4099" max="4099" width="11.6640625" style="1" customWidth="1"/>
    <col min="4100" max="4100" width="13.88671875" style="1" customWidth="1"/>
    <col min="4101" max="4101" width="12.6640625" style="1" customWidth="1"/>
    <col min="4102" max="4102" width="11.6640625" style="1" customWidth="1"/>
    <col min="4103" max="4103" width="13.44140625" style="1" customWidth="1"/>
    <col min="4104" max="4104" width="18.6640625" style="1" customWidth="1"/>
    <col min="4105" max="4105" width="22.6640625" style="1" customWidth="1"/>
    <col min="4106" max="4353" width="8.88671875" style="1"/>
    <col min="4354" max="4354" width="10.88671875" style="1" customWidth="1"/>
    <col min="4355" max="4355" width="11.6640625" style="1" customWidth="1"/>
    <col min="4356" max="4356" width="13.88671875" style="1" customWidth="1"/>
    <col min="4357" max="4357" width="12.6640625" style="1" customWidth="1"/>
    <col min="4358" max="4358" width="11.6640625" style="1" customWidth="1"/>
    <col min="4359" max="4359" width="13.44140625" style="1" customWidth="1"/>
    <col min="4360" max="4360" width="18.6640625" style="1" customWidth="1"/>
    <col min="4361" max="4361" width="22.6640625" style="1" customWidth="1"/>
    <col min="4362" max="4609" width="8.88671875" style="1"/>
    <col min="4610" max="4610" width="10.88671875" style="1" customWidth="1"/>
    <col min="4611" max="4611" width="11.6640625" style="1" customWidth="1"/>
    <col min="4612" max="4612" width="13.88671875" style="1" customWidth="1"/>
    <col min="4613" max="4613" width="12.6640625" style="1" customWidth="1"/>
    <col min="4614" max="4614" width="11.6640625" style="1" customWidth="1"/>
    <col min="4615" max="4615" width="13.44140625" style="1" customWidth="1"/>
    <col min="4616" max="4616" width="18.6640625" style="1" customWidth="1"/>
    <col min="4617" max="4617" width="22.6640625" style="1" customWidth="1"/>
    <col min="4618" max="4865" width="8.88671875" style="1"/>
    <col min="4866" max="4866" width="10.88671875" style="1" customWidth="1"/>
    <col min="4867" max="4867" width="11.6640625" style="1" customWidth="1"/>
    <col min="4868" max="4868" width="13.88671875" style="1" customWidth="1"/>
    <col min="4869" max="4869" width="12.6640625" style="1" customWidth="1"/>
    <col min="4870" max="4870" width="11.6640625" style="1" customWidth="1"/>
    <col min="4871" max="4871" width="13.44140625" style="1" customWidth="1"/>
    <col min="4872" max="4872" width="18.6640625" style="1" customWidth="1"/>
    <col min="4873" max="4873" width="22.6640625" style="1" customWidth="1"/>
    <col min="4874" max="5121" width="8.88671875" style="1"/>
    <col min="5122" max="5122" width="10.88671875" style="1" customWidth="1"/>
    <col min="5123" max="5123" width="11.6640625" style="1" customWidth="1"/>
    <col min="5124" max="5124" width="13.88671875" style="1" customWidth="1"/>
    <col min="5125" max="5125" width="12.6640625" style="1" customWidth="1"/>
    <col min="5126" max="5126" width="11.6640625" style="1" customWidth="1"/>
    <col min="5127" max="5127" width="13.44140625" style="1" customWidth="1"/>
    <col min="5128" max="5128" width="18.6640625" style="1" customWidth="1"/>
    <col min="5129" max="5129" width="22.6640625" style="1" customWidth="1"/>
    <col min="5130" max="5377" width="8.88671875" style="1"/>
    <col min="5378" max="5378" width="10.88671875" style="1" customWidth="1"/>
    <col min="5379" max="5379" width="11.6640625" style="1" customWidth="1"/>
    <col min="5380" max="5380" width="13.88671875" style="1" customWidth="1"/>
    <col min="5381" max="5381" width="12.6640625" style="1" customWidth="1"/>
    <col min="5382" max="5382" width="11.6640625" style="1" customWidth="1"/>
    <col min="5383" max="5383" width="13.44140625" style="1" customWidth="1"/>
    <col min="5384" max="5384" width="18.6640625" style="1" customWidth="1"/>
    <col min="5385" max="5385" width="22.6640625" style="1" customWidth="1"/>
    <col min="5386" max="5633" width="8.88671875" style="1"/>
    <col min="5634" max="5634" width="10.88671875" style="1" customWidth="1"/>
    <col min="5635" max="5635" width="11.6640625" style="1" customWidth="1"/>
    <col min="5636" max="5636" width="13.88671875" style="1" customWidth="1"/>
    <col min="5637" max="5637" width="12.6640625" style="1" customWidth="1"/>
    <col min="5638" max="5638" width="11.6640625" style="1" customWidth="1"/>
    <col min="5639" max="5639" width="13.44140625" style="1" customWidth="1"/>
    <col min="5640" max="5640" width="18.6640625" style="1" customWidth="1"/>
    <col min="5641" max="5641" width="22.6640625" style="1" customWidth="1"/>
    <col min="5642" max="5889" width="8.88671875" style="1"/>
    <col min="5890" max="5890" width="10.88671875" style="1" customWidth="1"/>
    <col min="5891" max="5891" width="11.6640625" style="1" customWidth="1"/>
    <col min="5892" max="5892" width="13.88671875" style="1" customWidth="1"/>
    <col min="5893" max="5893" width="12.6640625" style="1" customWidth="1"/>
    <col min="5894" max="5894" width="11.6640625" style="1" customWidth="1"/>
    <col min="5895" max="5895" width="13.44140625" style="1" customWidth="1"/>
    <col min="5896" max="5896" width="18.6640625" style="1" customWidth="1"/>
    <col min="5897" max="5897" width="22.6640625" style="1" customWidth="1"/>
    <col min="5898" max="6145" width="8.88671875" style="1"/>
    <col min="6146" max="6146" width="10.88671875" style="1" customWidth="1"/>
    <col min="6147" max="6147" width="11.6640625" style="1" customWidth="1"/>
    <col min="6148" max="6148" width="13.88671875" style="1" customWidth="1"/>
    <col min="6149" max="6149" width="12.6640625" style="1" customWidth="1"/>
    <col min="6150" max="6150" width="11.6640625" style="1" customWidth="1"/>
    <col min="6151" max="6151" width="13.44140625" style="1" customWidth="1"/>
    <col min="6152" max="6152" width="18.6640625" style="1" customWidth="1"/>
    <col min="6153" max="6153" width="22.6640625" style="1" customWidth="1"/>
    <col min="6154" max="6401" width="8.88671875" style="1"/>
    <col min="6402" max="6402" width="10.88671875" style="1" customWidth="1"/>
    <col min="6403" max="6403" width="11.6640625" style="1" customWidth="1"/>
    <col min="6404" max="6404" width="13.88671875" style="1" customWidth="1"/>
    <col min="6405" max="6405" width="12.6640625" style="1" customWidth="1"/>
    <col min="6406" max="6406" width="11.6640625" style="1" customWidth="1"/>
    <col min="6407" max="6407" width="13.44140625" style="1" customWidth="1"/>
    <col min="6408" max="6408" width="18.6640625" style="1" customWidth="1"/>
    <col min="6409" max="6409" width="22.6640625" style="1" customWidth="1"/>
    <col min="6410" max="6657" width="8.88671875" style="1"/>
    <col min="6658" max="6658" width="10.88671875" style="1" customWidth="1"/>
    <col min="6659" max="6659" width="11.6640625" style="1" customWidth="1"/>
    <col min="6660" max="6660" width="13.88671875" style="1" customWidth="1"/>
    <col min="6661" max="6661" width="12.6640625" style="1" customWidth="1"/>
    <col min="6662" max="6662" width="11.6640625" style="1" customWidth="1"/>
    <col min="6663" max="6663" width="13.44140625" style="1" customWidth="1"/>
    <col min="6664" max="6664" width="18.6640625" style="1" customWidth="1"/>
    <col min="6665" max="6665" width="22.6640625" style="1" customWidth="1"/>
    <col min="6666" max="6913" width="8.88671875" style="1"/>
    <col min="6914" max="6914" width="10.88671875" style="1" customWidth="1"/>
    <col min="6915" max="6915" width="11.6640625" style="1" customWidth="1"/>
    <col min="6916" max="6916" width="13.88671875" style="1" customWidth="1"/>
    <col min="6917" max="6917" width="12.6640625" style="1" customWidth="1"/>
    <col min="6918" max="6918" width="11.6640625" style="1" customWidth="1"/>
    <col min="6919" max="6919" width="13.44140625" style="1" customWidth="1"/>
    <col min="6920" max="6920" width="18.6640625" style="1" customWidth="1"/>
    <col min="6921" max="6921" width="22.6640625" style="1" customWidth="1"/>
    <col min="6922" max="7169" width="8.88671875" style="1"/>
    <col min="7170" max="7170" width="10.88671875" style="1" customWidth="1"/>
    <col min="7171" max="7171" width="11.6640625" style="1" customWidth="1"/>
    <col min="7172" max="7172" width="13.88671875" style="1" customWidth="1"/>
    <col min="7173" max="7173" width="12.6640625" style="1" customWidth="1"/>
    <col min="7174" max="7174" width="11.6640625" style="1" customWidth="1"/>
    <col min="7175" max="7175" width="13.44140625" style="1" customWidth="1"/>
    <col min="7176" max="7176" width="18.6640625" style="1" customWidth="1"/>
    <col min="7177" max="7177" width="22.6640625" style="1" customWidth="1"/>
    <col min="7178" max="7425" width="8.88671875" style="1"/>
    <col min="7426" max="7426" width="10.88671875" style="1" customWidth="1"/>
    <col min="7427" max="7427" width="11.6640625" style="1" customWidth="1"/>
    <col min="7428" max="7428" width="13.88671875" style="1" customWidth="1"/>
    <col min="7429" max="7429" width="12.6640625" style="1" customWidth="1"/>
    <col min="7430" max="7430" width="11.6640625" style="1" customWidth="1"/>
    <col min="7431" max="7431" width="13.44140625" style="1" customWidth="1"/>
    <col min="7432" max="7432" width="18.6640625" style="1" customWidth="1"/>
    <col min="7433" max="7433" width="22.6640625" style="1" customWidth="1"/>
    <col min="7434" max="7681" width="8.88671875" style="1"/>
    <col min="7682" max="7682" width="10.88671875" style="1" customWidth="1"/>
    <col min="7683" max="7683" width="11.6640625" style="1" customWidth="1"/>
    <col min="7684" max="7684" width="13.88671875" style="1" customWidth="1"/>
    <col min="7685" max="7685" width="12.6640625" style="1" customWidth="1"/>
    <col min="7686" max="7686" width="11.6640625" style="1" customWidth="1"/>
    <col min="7687" max="7687" width="13.44140625" style="1" customWidth="1"/>
    <col min="7688" max="7688" width="18.6640625" style="1" customWidth="1"/>
    <col min="7689" max="7689" width="22.6640625" style="1" customWidth="1"/>
    <col min="7690" max="7937" width="8.88671875" style="1"/>
    <col min="7938" max="7938" width="10.88671875" style="1" customWidth="1"/>
    <col min="7939" max="7939" width="11.6640625" style="1" customWidth="1"/>
    <col min="7940" max="7940" width="13.88671875" style="1" customWidth="1"/>
    <col min="7941" max="7941" width="12.6640625" style="1" customWidth="1"/>
    <col min="7942" max="7942" width="11.6640625" style="1" customWidth="1"/>
    <col min="7943" max="7943" width="13.44140625" style="1" customWidth="1"/>
    <col min="7944" max="7944" width="18.6640625" style="1" customWidth="1"/>
    <col min="7945" max="7945" width="22.6640625" style="1" customWidth="1"/>
    <col min="7946" max="8193" width="8.88671875" style="1"/>
    <col min="8194" max="8194" width="10.88671875" style="1" customWidth="1"/>
    <col min="8195" max="8195" width="11.6640625" style="1" customWidth="1"/>
    <col min="8196" max="8196" width="13.88671875" style="1" customWidth="1"/>
    <col min="8197" max="8197" width="12.6640625" style="1" customWidth="1"/>
    <col min="8198" max="8198" width="11.6640625" style="1" customWidth="1"/>
    <col min="8199" max="8199" width="13.44140625" style="1" customWidth="1"/>
    <col min="8200" max="8200" width="18.6640625" style="1" customWidth="1"/>
    <col min="8201" max="8201" width="22.6640625" style="1" customWidth="1"/>
    <col min="8202" max="8449" width="8.88671875" style="1"/>
    <col min="8450" max="8450" width="10.88671875" style="1" customWidth="1"/>
    <col min="8451" max="8451" width="11.6640625" style="1" customWidth="1"/>
    <col min="8452" max="8452" width="13.88671875" style="1" customWidth="1"/>
    <col min="8453" max="8453" width="12.6640625" style="1" customWidth="1"/>
    <col min="8454" max="8454" width="11.6640625" style="1" customWidth="1"/>
    <col min="8455" max="8455" width="13.44140625" style="1" customWidth="1"/>
    <col min="8456" max="8456" width="18.6640625" style="1" customWidth="1"/>
    <col min="8457" max="8457" width="22.6640625" style="1" customWidth="1"/>
    <col min="8458" max="8705" width="8.88671875" style="1"/>
    <col min="8706" max="8706" width="10.88671875" style="1" customWidth="1"/>
    <col min="8707" max="8707" width="11.6640625" style="1" customWidth="1"/>
    <col min="8708" max="8708" width="13.88671875" style="1" customWidth="1"/>
    <col min="8709" max="8709" width="12.6640625" style="1" customWidth="1"/>
    <col min="8710" max="8710" width="11.6640625" style="1" customWidth="1"/>
    <col min="8711" max="8711" width="13.44140625" style="1" customWidth="1"/>
    <col min="8712" max="8712" width="18.6640625" style="1" customWidth="1"/>
    <col min="8713" max="8713" width="22.6640625" style="1" customWidth="1"/>
    <col min="8714" max="8961" width="8.88671875" style="1"/>
    <col min="8962" max="8962" width="10.88671875" style="1" customWidth="1"/>
    <col min="8963" max="8963" width="11.6640625" style="1" customWidth="1"/>
    <col min="8964" max="8964" width="13.88671875" style="1" customWidth="1"/>
    <col min="8965" max="8965" width="12.6640625" style="1" customWidth="1"/>
    <col min="8966" max="8966" width="11.6640625" style="1" customWidth="1"/>
    <col min="8967" max="8967" width="13.44140625" style="1" customWidth="1"/>
    <col min="8968" max="8968" width="18.6640625" style="1" customWidth="1"/>
    <col min="8969" max="8969" width="22.6640625" style="1" customWidth="1"/>
    <col min="8970" max="9217" width="8.88671875" style="1"/>
    <col min="9218" max="9218" width="10.88671875" style="1" customWidth="1"/>
    <col min="9219" max="9219" width="11.6640625" style="1" customWidth="1"/>
    <col min="9220" max="9220" width="13.88671875" style="1" customWidth="1"/>
    <col min="9221" max="9221" width="12.6640625" style="1" customWidth="1"/>
    <col min="9222" max="9222" width="11.6640625" style="1" customWidth="1"/>
    <col min="9223" max="9223" width="13.44140625" style="1" customWidth="1"/>
    <col min="9224" max="9224" width="18.6640625" style="1" customWidth="1"/>
    <col min="9225" max="9225" width="22.6640625" style="1" customWidth="1"/>
    <col min="9226" max="9473" width="8.88671875" style="1"/>
    <col min="9474" max="9474" width="10.88671875" style="1" customWidth="1"/>
    <col min="9475" max="9475" width="11.6640625" style="1" customWidth="1"/>
    <col min="9476" max="9476" width="13.88671875" style="1" customWidth="1"/>
    <col min="9477" max="9477" width="12.6640625" style="1" customWidth="1"/>
    <col min="9478" max="9478" width="11.6640625" style="1" customWidth="1"/>
    <col min="9479" max="9479" width="13.44140625" style="1" customWidth="1"/>
    <col min="9480" max="9480" width="18.6640625" style="1" customWidth="1"/>
    <col min="9481" max="9481" width="22.6640625" style="1" customWidth="1"/>
    <col min="9482" max="9729" width="8.88671875" style="1"/>
    <col min="9730" max="9730" width="10.88671875" style="1" customWidth="1"/>
    <col min="9731" max="9731" width="11.6640625" style="1" customWidth="1"/>
    <col min="9732" max="9732" width="13.88671875" style="1" customWidth="1"/>
    <col min="9733" max="9733" width="12.6640625" style="1" customWidth="1"/>
    <col min="9734" max="9734" width="11.6640625" style="1" customWidth="1"/>
    <col min="9735" max="9735" width="13.44140625" style="1" customWidth="1"/>
    <col min="9736" max="9736" width="18.6640625" style="1" customWidth="1"/>
    <col min="9737" max="9737" width="22.6640625" style="1" customWidth="1"/>
    <col min="9738" max="9985" width="8.88671875" style="1"/>
    <col min="9986" max="9986" width="10.88671875" style="1" customWidth="1"/>
    <col min="9987" max="9987" width="11.6640625" style="1" customWidth="1"/>
    <col min="9988" max="9988" width="13.88671875" style="1" customWidth="1"/>
    <col min="9989" max="9989" width="12.6640625" style="1" customWidth="1"/>
    <col min="9990" max="9990" width="11.6640625" style="1" customWidth="1"/>
    <col min="9991" max="9991" width="13.44140625" style="1" customWidth="1"/>
    <col min="9992" max="9992" width="18.6640625" style="1" customWidth="1"/>
    <col min="9993" max="9993" width="22.6640625" style="1" customWidth="1"/>
    <col min="9994" max="10241" width="8.88671875" style="1"/>
    <col min="10242" max="10242" width="10.88671875" style="1" customWidth="1"/>
    <col min="10243" max="10243" width="11.6640625" style="1" customWidth="1"/>
    <col min="10244" max="10244" width="13.88671875" style="1" customWidth="1"/>
    <col min="10245" max="10245" width="12.6640625" style="1" customWidth="1"/>
    <col min="10246" max="10246" width="11.6640625" style="1" customWidth="1"/>
    <col min="10247" max="10247" width="13.44140625" style="1" customWidth="1"/>
    <col min="10248" max="10248" width="18.6640625" style="1" customWidth="1"/>
    <col min="10249" max="10249" width="22.6640625" style="1" customWidth="1"/>
    <col min="10250" max="10497" width="8.88671875" style="1"/>
    <col min="10498" max="10498" width="10.88671875" style="1" customWidth="1"/>
    <col min="10499" max="10499" width="11.6640625" style="1" customWidth="1"/>
    <col min="10500" max="10500" width="13.88671875" style="1" customWidth="1"/>
    <col min="10501" max="10501" width="12.6640625" style="1" customWidth="1"/>
    <col min="10502" max="10502" width="11.6640625" style="1" customWidth="1"/>
    <col min="10503" max="10503" width="13.44140625" style="1" customWidth="1"/>
    <col min="10504" max="10504" width="18.6640625" style="1" customWidth="1"/>
    <col min="10505" max="10505" width="22.6640625" style="1" customWidth="1"/>
    <col min="10506" max="10753" width="8.88671875" style="1"/>
    <col min="10754" max="10754" width="10.88671875" style="1" customWidth="1"/>
    <col min="10755" max="10755" width="11.6640625" style="1" customWidth="1"/>
    <col min="10756" max="10756" width="13.88671875" style="1" customWidth="1"/>
    <col min="10757" max="10757" width="12.6640625" style="1" customWidth="1"/>
    <col min="10758" max="10758" width="11.6640625" style="1" customWidth="1"/>
    <col min="10759" max="10759" width="13.44140625" style="1" customWidth="1"/>
    <col min="10760" max="10760" width="18.6640625" style="1" customWidth="1"/>
    <col min="10761" max="10761" width="22.6640625" style="1" customWidth="1"/>
    <col min="10762" max="11009" width="8.88671875" style="1"/>
    <col min="11010" max="11010" width="10.88671875" style="1" customWidth="1"/>
    <col min="11011" max="11011" width="11.6640625" style="1" customWidth="1"/>
    <col min="11012" max="11012" width="13.88671875" style="1" customWidth="1"/>
    <col min="11013" max="11013" width="12.6640625" style="1" customWidth="1"/>
    <col min="11014" max="11014" width="11.6640625" style="1" customWidth="1"/>
    <col min="11015" max="11015" width="13.44140625" style="1" customWidth="1"/>
    <col min="11016" max="11016" width="18.6640625" style="1" customWidth="1"/>
    <col min="11017" max="11017" width="22.6640625" style="1" customWidth="1"/>
    <col min="11018" max="11265" width="8.88671875" style="1"/>
    <col min="11266" max="11266" width="10.88671875" style="1" customWidth="1"/>
    <col min="11267" max="11267" width="11.6640625" style="1" customWidth="1"/>
    <col min="11268" max="11268" width="13.88671875" style="1" customWidth="1"/>
    <col min="11269" max="11269" width="12.6640625" style="1" customWidth="1"/>
    <col min="11270" max="11270" width="11.6640625" style="1" customWidth="1"/>
    <col min="11271" max="11271" width="13.44140625" style="1" customWidth="1"/>
    <col min="11272" max="11272" width="18.6640625" style="1" customWidth="1"/>
    <col min="11273" max="11273" width="22.6640625" style="1" customWidth="1"/>
    <col min="11274" max="11521" width="8.88671875" style="1"/>
    <col min="11522" max="11522" width="10.88671875" style="1" customWidth="1"/>
    <col min="11523" max="11523" width="11.6640625" style="1" customWidth="1"/>
    <col min="11524" max="11524" width="13.88671875" style="1" customWidth="1"/>
    <col min="11525" max="11525" width="12.6640625" style="1" customWidth="1"/>
    <col min="11526" max="11526" width="11.6640625" style="1" customWidth="1"/>
    <col min="11527" max="11527" width="13.44140625" style="1" customWidth="1"/>
    <col min="11528" max="11528" width="18.6640625" style="1" customWidth="1"/>
    <col min="11529" max="11529" width="22.6640625" style="1" customWidth="1"/>
    <col min="11530" max="11777" width="8.88671875" style="1"/>
    <col min="11778" max="11778" width="10.88671875" style="1" customWidth="1"/>
    <col min="11779" max="11779" width="11.6640625" style="1" customWidth="1"/>
    <col min="11780" max="11780" width="13.88671875" style="1" customWidth="1"/>
    <col min="11781" max="11781" width="12.6640625" style="1" customWidth="1"/>
    <col min="11782" max="11782" width="11.6640625" style="1" customWidth="1"/>
    <col min="11783" max="11783" width="13.44140625" style="1" customWidth="1"/>
    <col min="11784" max="11784" width="18.6640625" style="1" customWidth="1"/>
    <col min="11785" max="11785" width="22.6640625" style="1" customWidth="1"/>
    <col min="11786" max="12033" width="8.88671875" style="1"/>
    <col min="12034" max="12034" width="10.88671875" style="1" customWidth="1"/>
    <col min="12035" max="12035" width="11.6640625" style="1" customWidth="1"/>
    <col min="12036" max="12036" width="13.88671875" style="1" customWidth="1"/>
    <col min="12037" max="12037" width="12.6640625" style="1" customWidth="1"/>
    <col min="12038" max="12038" width="11.6640625" style="1" customWidth="1"/>
    <col min="12039" max="12039" width="13.44140625" style="1" customWidth="1"/>
    <col min="12040" max="12040" width="18.6640625" style="1" customWidth="1"/>
    <col min="12041" max="12041" width="22.6640625" style="1" customWidth="1"/>
    <col min="12042" max="12289" width="8.88671875" style="1"/>
    <col min="12290" max="12290" width="10.88671875" style="1" customWidth="1"/>
    <col min="12291" max="12291" width="11.6640625" style="1" customWidth="1"/>
    <col min="12292" max="12292" width="13.88671875" style="1" customWidth="1"/>
    <col min="12293" max="12293" width="12.6640625" style="1" customWidth="1"/>
    <col min="12294" max="12294" width="11.6640625" style="1" customWidth="1"/>
    <col min="12295" max="12295" width="13.44140625" style="1" customWidth="1"/>
    <col min="12296" max="12296" width="18.6640625" style="1" customWidth="1"/>
    <col min="12297" max="12297" width="22.6640625" style="1" customWidth="1"/>
    <col min="12298" max="12545" width="8.88671875" style="1"/>
    <col min="12546" max="12546" width="10.88671875" style="1" customWidth="1"/>
    <col min="12547" max="12547" width="11.6640625" style="1" customWidth="1"/>
    <col min="12548" max="12548" width="13.88671875" style="1" customWidth="1"/>
    <col min="12549" max="12549" width="12.6640625" style="1" customWidth="1"/>
    <col min="12550" max="12550" width="11.6640625" style="1" customWidth="1"/>
    <col min="12551" max="12551" width="13.44140625" style="1" customWidth="1"/>
    <col min="12552" max="12552" width="18.6640625" style="1" customWidth="1"/>
    <col min="12553" max="12553" width="22.6640625" style="1" customWidth="1"/>
    <col min="12554" max="12801" width="8.88671875" style="1"/>
    <col min="12802" max="12802" width="10.88671875" style="1" customWidth="1"/>
    <col min="12803" max="12803" width="11.6640625" style="1" customWidth="1"/>
    <col min="12804" max="12804" width="13.88671875" style="1" customWidth="1"/>
    <col min="12805" max="12805" width="12.6640625" style="1" customWidth="1"/>
    <col min="12806" max="12806" width="11.6640625" style="1" customWidth="1"/>
    <col min="12807" max="12807" width="13.44140625" style="1" customWidth="1"/>
    <col min="12808" max="12808" width="18.6640625" style="1" customWidth="1"/>
    <col min="12809" max="12809" width="22.6640625" style="1" customWidth="1"/>
    <col min="12810" max="13057" width="8.88671875" style="1"/>
    <col min="13058" max="13058" width="10.88671875" style="1" customWidth="1"/>
    <col min="13059" max="13059" width="11.6640625" style="1" customWidth="1"/>
    <col min="13060" max="13060" width="13.88671875" style="1" customWidth="1"/>
    <col min="13061" max="13061" width="12.6640625" style="1" customWidth="1"/>
    <col min="13062" max="13062" width="11.6640625" style="1" customWidth="1"/>
    <col min="13063" max="13063" width="13.44140625" style="1" customWidth="1"/>
    <col min="13064" max="13064" width="18.6640625" style="1" customWidth="1"/>
    <col min="13065" max="13065" width="22.6640625" style="1" customWidth="1"/>
    <col min="13066" max="13313" width="8.88671875" style="1"/>
    <col min="13314" max="13314" width="10.88671875" style="1" customWidth="1"/>
    <col min="13315" max="13315" width="11.6640625" style="1" customWidth="1"/>
    <col min="13316" max="13316" width="13.88671875" style="1" customWidth="1"/>
    <col min="13317" max="13317" width="12.6640625" style="1" customWidth="1"/>
    <col min="13318" max="13318" width="11.6640625" style="1" customWidth="1"/>
    <col min="13319" max="13319" width="13.44140625" style="1" customWidth="1"/>
    <col min="13320" max="13320" width="18.6640625" style="1" customWidth="1"/>
    <col min="13321" max="13321" width="22.6640625" style="1" customWidth="1"/>
    <col min="13322" max="13569" width="8.88671875" style="1"/>
    <col min="13570" max="13570" width="10.88671875" style="1" customWidth="1"/>
    <col min="13571" max="13571" width="11.6640625" style="1" customWidth="1"/>
    <col min="13572" max="13572" width="13.88671875" style="1" customWidth="1"/>
    <col min="13573" max="13573" width="12.6640625" style="1" customWidth="1"/>
    <col min="13574" max="13574" width="11.6640625" style="1" customWidth="1"/>
    <col min="13575" max="13575" width="13.44140625" style="1" customWidth="1"/>
    <col min="13576" max="13576" width="18.6640625" style="1" customWidth="1"/>
    <col min="13577" max="13577" width="22.6640625" style="1" customWidth="1"/>
    <col min="13578" max="13825" width="8.88671875" style="1"/>
    <col min="13826" max="13826" width="10.88671875" style="1" customWidth="1"/>
    <col min="13827" max="13827" width="11.6640625" style="1" customWidth="1"/>
    <col min="13828" max="13828" width="13.88671875" style="1" customWidth="1"/>
    <col min="13829" max="13829" width="12.6640625" style="1" customWidth="1"/>
    <col min="13830" max="13830" width="11.6640625" style="1" customWidth="1"/>
    <col min="13831" max="13831" width="13.44140625" style="1" customWidth="1"/>
    <col min="13832" max="13832" width="18.6640625" style="1" customWidth="1"/>
    <col min="13833" max="13833" width="22.6640625" style="1" customWidth="1"/>
    <col min="13834" max="14081" width="8.88671875" style="1"/>
    <col min="14082" max="14082" width="10.88671875" style="1" customWidth="1"/>
    <col min="14083" max="14083" width="11.6640625" style="1" customWidth="1"/>
    <col min="14084" max="14084" width="13.88671875" style="1" customWidth="1"/>
    <col min="14085" max="14085" width="12.6640625" style="1" customWidth="1"/>
    <col min="14086" max="14086" width="11.6640625" style="1" customWidth="1"/>
    <col min="14087" max="14087" width="13.44140625" style="1" customWidth="1"/>
    <col min="14088" max="14088" width="18.6640625" style="1" customWidth="1"/>
    <col min="14089" max="14089" width="22.6640625" style="1" customWidth="1"/>
    <col min="14090" max="14337" width="8.88671875" style="1"/>
    <col min="14338" max="14338" width="10.88671875" style="1" customWidth="1"/>
    <col min="14339" max="14339" width="11.6640625" style="1" customWidth="1"/>
    <col min="14340" max="14340" width="13.88671875" style="1" customWidth="1"/>
    <col min="14341" max="14341" width="12.6640625" style="1" customWidth="1"/>
    <col min="14342" max="14342" width="11.6640625" style="1" customWidth="1"/>
    <col min="14343" max="14343" width="13.44140625" style="1" customWidth="1"/>
    <col min="14344" max="14344" width="18.6640625" style="1" customWidth="1"/>
    <col min="14345" max="14345" width="22.6640625" style="1" customWidth="1"/>
    <col min="14346" max="14593" width="8.88671875" style="1"/>
    <col min="14594" max="14594" width="10.88671875" style="1" customWidth="1"/>
    <col min="14595" max="14595" width="11.6640625" style="1" customWidth="1"/>
    <col min="14596" max="14596" width="13.88671875" style="1" customWidth="1"/>
    <col min="14597" max="14597" width="12.6640625" style="1" customWidth="1"/>
    <col min="14598" max="14598" width="11.6640625" style="1" customWidth="1"/>
    <col min="14599" max="14599" width="13.44140625" style="1" customWidth="1"/>
    <col min="14600" max="14600" width="18.6640625" style="1" customWidth="1"/>
    <col min="14601" max="14601" width="22.6640625" style="1" customWidth="1"/>
    <col min="14602" max="14849" width="8.88671875" style="1"/>
    <col min="14850" max="14850" width="10.88671875" style="1" customWidth="1"/>
    <col min="14851" max="14851" width="11.6640625" style="1" customWidth="1"/>
    <col min="14852" max="14852" width="13.88671875" style="1" customWidth="1"/>
    <col min="14853" max="14853" width="12.6640625" style="1" customWidth="1"/>
    <col min="14854" max="14854" width="11.6640625" style="1" customWidth="1"/>
    <col min="14855" max="14855" width="13.44140625" style="1" customWidth="1"/>
    <col min="14856" max="14856" width="18.6640625" style="1" customWidth="1"/>
    <col min="14857" max="14857" width="22.6640625" style="1" customWidth="1"/>
    <col min="14858" max="15105" width="8.88671875" style="1"/>
    <col min="15106" max="15106" width="10.88671875" style="1" customWidth="1"/>
    <col min="15107" max="15107" width="11.6640625" style="1" customWidth="1"/>
    <col min="15108" max="15108" width="13.88671875" style="1" customWidth="1"/>
    <col min="15109" max="15109" width="12.6640625" style="1" customWidth="1"/>
    <col min="15110" max="15110" width="11.6640625" style="1" customWidth="1"/>
    <col min="15111" max="15111" width="13.44140625" style="1" customWidth="1"/>
    <col min="15112" max="15112" width="18.6640625" style="1" customWidth="1"/>
    <col min="15113" max="15113" width="22.6640625" style="1" customWidth="1"/>
    <col min="15114" max="15361" width="8.88671875" style="1"/>
    <col min="15362" max="15362" width="10.88671875" style="1" customWidth="1"/>
    <col min="15363" max="15363" width="11.6640625" style="1" customWidth="1"/>
    <col min="15364" max="15364" width="13.88671875" style="1" customWidth="1"/>
    <col min="15365" max="15365" width="12.6640625" style="1" customWidth="1"/>
    <col min="15366" max="15366" width="11.6640625" style="1" customWidth="1"/>
    <col min="15367" max="15367" width="13.44140625" style="1" customWidth="1"/>
    <col min="15368" max="15368" width="18.6640625" style="1" customWidth="1"/>
    <col min="15369" max="15369" width="22.6640625" style="1" customWidth="1"/>
    <col min="15370" max="15617" width="8.88671875" style="1"/>
    <col min="15618" max="15618" width="10.88671875" style="1" customWidth="1"/>
    <col min="15619" max="15619" width="11.6640625" style="1" customWidth="1"/>
    <col min="15620" max="15620" width="13.88671875" style="1" customWidth="1"/>
    <col min="15621" max="15621" width="12.6640625" style="1" customWidth="1"/>
    <col min="15622" max="15622" width="11.6640625" style="1" customWidth="1"/>
    <col min="15623" max="15623" width="13.44140625" style="1" customWidth="1"/>
    <col min="15624" max="15624" width="18.6640625" style="1" customWidth="1"/>
    <col min="15625" max="15625" width="22.6640625" style="1" customWidth="1"/>
    <col min="15626" max="15873" width="8.88671875" style="1"/>
    <col min="15874" max="15874" width="10.88671875" style="1" customWidth="1"/>
    <col min="15875" max="15875" width="11.6640625" style="1" customWidth="1"/>
    <col min="15876" max="15876" width="13.88671875" style="1" customWidth="1"/>
    <col min="15877" max="15877" width="12.6640625" style="1" customWidth="1"/>
    <col min="15878" max="15878" width="11.6640625" style="1" customWidth="1"/>
    <col min="15879" max="15879" width="13.44140625" style="1" customWidth="1"/>
    <col min="15880" max="15880" width="18.6640625" style="1" customWidth="1"/>
    <col min="15881" max="15881" width="22.6640625" style="1" customWidth="1"/>
    <col min="15882" max="16129" width="8.88671875" style="1"/>
    <col min="16130" max="16130" width="10.88671875" style="1" customWidth="1"/>
    <col min="16131" max="16131" width="11.6640625" style="1" customWidth="1"/>
    <col min="16132" max="16132" width="13.88671875" style="1" customWidth="1"/>
    <col min="16133" max="16133" width="12.6640625" style="1" customWidth="1"/>
    <col min="16134" max="16134" width="11.6640625" style="1" customWidth="1"/>
    <col min="16135" max="16135" width="13.44140625" style="1" customWidth="1"/>
    <col min="16136" max="16136" width="18.6640625" style="1" customWidth="1"/>
    <col min="16137" max="16137" width="22.6640625" style="1" customWidth="1"/>
    <col min="16138" max="16384" width="8.88671875" style="1"/>
  </cols>
  <sheetData>
    <row r="1" spans="1:21" x14ac:dyDescent="0.25">
      <c r="G1" s="1"/>
      <c r="H1" s="1"/>
      <c r="I1" s="2" t="s">
        <v>0</v>
      </c>
      <c r="J1" s="3"/>
      <c r="K1" s="4"/>
    </row>
    <row r="2" spans="1:21" x14ac:dyDescent="0.25">
      <c r="G2" s="1"/>
      <c r="H2" s="1"/>
      <c r="I2" s="2" t="s">
        <v>1</v>
      </c>
      <c r="J2" s="3"/>
      <c r="K2" s="4"/>
    </row>
    <row r="3" spans="1:21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3"/>
      <c r="K3" s="3"/>
    </row>
    <row r="4" spans="1:21" ht="13.8" thickBo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3"/>
      <c r="K4" s="3"/>
    </row>
    <row r="5" spans="1:21" ht="58.2" thickBot="1" x14ac:dyDescent="0.3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2" t="s">
        <v>13</v>
      </c>
      <c r="L5" s="13" t="s">
        <v>14</v>
      </c>
      <c r="M5" s="1" t="s">
        <v>15</v>
      </c>
      <c r="N5" s="13" t="s">
        <v>14</v>
      </c>
      <c r="O5" s="1" t="s">
        <v>15</v>
      </c>
      <c r="P5" s="13" t="s">
        <v>14</v>
      </c>
      <c r="Q5" s="1" t="s">
        <v>15</v>
      </c>
    </row>
    <row r="6" spans="1:21" x14ac:dyDescent="0.25">
      <c r="A6" s="14">
        <v>1</v>
      </c>
      <c r="B6" s="15"/>
      <c r="C6" s="16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8">
        <v>8</v>
      </c>
      <c r="J6" s="19">
        <v>7</v>
      </c>
      <c r="K6" s="19">
        <v>8</v>
      </c>
      <c r="L6" s="13"/>
    </row>
    <row r="7" spans="1:21" ht="13.8" thickBot="1" x14ac:dyDescent="0.3">
      <c r="A7" s="20" t="s">
        <v>16</v>
      </c>
      <c r="B7" s="21"/>
      <c r="C7" s="21"/>
      <c r="D7" s="21"/>
      <c r="E7" s="21"/>
      <c r="F7" s="21"/>
      <c r="G7" s="21"/>
      <c r="H7" s="21"/>
      <c r="I7" s="22"/>
      <c r="J7" s="23"/>
      <c r="K7" s="24"/>
      <c r="L7" s="13"/>
    </row>
    <row r="8" spans="1:21" s="33" customFormat="1" ht="13.8" thickBot="1" x14ac:dyDescent="0.3">
      <c r="A8" s="25" t="s">
        <v>17</v>
      </c>
      <c r="B8" s="26"/>
      <c r="C8" s="27">
        <v>199.1699999999837</v>
      </c>
      <c r="D8" s="27">
        <v>70718.950000000041</v>
      </c>
      <c r="E8" s="27">
        <f>E10+E12</f>
        <v>228103.51</v>
      </c>
      <c r="F8" s="27">
        <v>228103.51</v>
      </c>
      <c r="G8" s="27">
        <f>G10+G12</f>
        <v>239727</v>
      </c>
      <c r="H8" s="28">
        <f>C8+E8-F8</f>
        <v>199.1699999999837</v>
      </c>
      <c r="I8" s="29">
        <f>I10+I12</f>
        <v>59095.460000000043</v>
      </c>
      <c r="J8" s="30">
        <v>436461</v>
      </c>
      <c r="K8" s="31">
        <f>F8-J8</f>
        <v>-208357.49</v>
      </c>
      <c r="L8" s="32"/>
      <c r="M8" s="32"/>
      <c r="N8" s="32"/>
      <c r="S8" s="34"/>
      <c r="T8" s="5"/>
      <c r="U8" s="5"/>
    </row>
    <row r="9" spans="1:21" s="33" customFormat="1" x14ac:dyDescent="0.25">
      <c r="A9" s="35" t="s">
        <v>18</v>
      </c>
      <c r="B9" s="36"/>
      <c r="C9" s="37"/>
      <c r="D9" s="38"/>
      <c r="E9" s="39"/>
      <c r="F9" s="39"/>
      <c r="G9" s="39"/>
      <c r="H9" s="39"/>
      <c r="I9" s="40"/>
      <c r="J9" s="41"/>
      <c r="K9" s="42"/>
      <c r="L9" s="32"/>
      <c r="M9" s="32"/>
      <c r="N9" s="32"/>
      <c r="S9" s="34"/>
      <c r="T9" s="5"/>
      <c r="U9" s="5"/>
    </row>
    <row r="10" spans="1:21" s="52" customFormat="1" x14ac:dyDescent="0.25">
      <c r="A10" s="43" t="s">
        <v>19</v>
      </c>
      <c r="B10" s="44"/>
      <c r="C10" s="45"/>
      <c r="D10" s="46">
        <v>68117.250000000029</v>
      </c>
      <c r="E10" s="47">
        <v>184516.89</v>
      </c>
      <c r="F10" s="47"/>
      <c r="G10" s="47">
        <v>196369.73</v>
      </c>
      <c r="H10" s="47"/>
      <c r="I10" s="48">
        <f>D10+E10-G10</f>
        <v>56264.410000000033</v>
      </c>
      <c r="J10" s="49"/>
      <c r="K10" s="50"/>
      <c r="L10" s="51"/>
      <c r="M10" s="51"/>
      <c r="N10" s="51"/>
      <c r="S10" s="53"/>
      <c r="T10" s="54"/>
      <c r="U10" s="54"/>
    </row>
    <row r="11" spans="1:21" s="52" customFormat="1" x14ac:dyDescent="0.25">
      <c r="A11" s="43"/>
      <c r="B11" s="44"/>
      <c r="C11" s="45"/>
      <c r="D11" s="46"/>
      <c r="E11" s="55"/>
      <c r="F11" s="47"/>
      <c r="G11" s="55"/>
      <c r="H11" s="47"/>
      <c r="I11" s="48">
        <f t="shared" ref="I11:I14" si="0">D11+E11-G11</f>
        <v>0</v>
      </c>
      <c r="J11" s="49"/>
      <c r="K11" s="50"/>
      <c r="L11" s="51"/>
      <c r="M11" s="51"/>
      <c r="N11" s="51"/>
      <c r="S11" s="53"/>
      <c r="T11" s="54"/>
      <c r="U11" s="54"/>
    </row>
    <row r="12" spans="1:21" s="52" customFormat="1" ht="13.8" thickBot="1" x14ac:dyDescent="0.3">
      <c r="A12" s="56" t="s">
        <v>20</v>
      </c>
      <c r="B12" s="57"/>
      <c r="C12" s="58"/>
      <c r="D12" s="59">
        <v>2601.7000000000044</v>
      </c>
      <c r="E12" s="60">
        <f>SUM(E13:E14)</f>
        <v>43586.62</v>
      </c>
      <c r="F12" s="60"/>
      <c r="G12" s="60">
        <f>SUM(G13:G14)</f>
        <v>43357.27</v>
      </c>
      <c r="H12" s="60"/>
      <c r="I12" s="61">
        <f t="shared" si="0"/>
        <v>2831.0500000000102</v>
      </c>
      <c r="J12" s="49"/>
      <c r="K12" s="50"/>
      <c r="L12" s="51">
        <v>9461.98</v>
      </c>
      <c r="M12" s="51">
        <f>L12</f>
        <v>9461.98</v>
      </c>
      <c r="N12" s="51">
        <v>6273.77</v>
      </c>
      <c r="O12" s="52">
        <v>12896.16</v>
      </c>
      <c r="P12" s="52">
        <v>16550.099999999999</v>
      </c>
      <c r="S12" s="53"/>
      <c r="T12" s="54"/>
      <c r="U12" s="54"/>
    </row>
    <row r="13" spans="1:21" s="52" customFormat="1" x14ac:dyDescent="0.25">
      <c r="A13" s="62" t="s">
        <v>21</v>
      </c>
      <c r="B13" s="63"/>
      <c r="C13" s="64"/>
      <c r="D13" s="65">
        <v>0.01</v>
      </c>
      <c r="E13" s="66">
        <v>11219.49</v>
      </c>
      <c r="F13" s="66"/>
      <c r="G13" s="66">
        <v>11219.51</v>
      </c>
      <c r="H13" s="66"/>
      <c r="I13" s="67">
        <f t="shared" si="0"/>
        <v>-1.0000000000218279E-2</v>
      </c>
      <c r="J13" s="49"/>
      <c r="K13" s="50"/>
      <c r="L13" s="51"/>
      <c r="M13" s="51"/>
      <c r="N13" s="51"/>
      <c r="S13" s="53"/>
      <c r="T13" s="54"/>
      <c r="U13" s="54"/>
    </row>
    <row r="14" spans="1:21" s="52" customFormat="1" ht="13.8" thickBot="1" x14ac:dyDescent="0.3">
      <c r="A14" s="68" t="s">
        <v>22</v>
      </c>
      <c r="B14" s="69"/>
      <c r="C14" s="70"/>
      <c r="D14" s="71">
        <v>2601.69</v>
      </c>
      <c r="E14" s="72">
        <v>32367.13</v>
      </c>
      <c r="F14" s="72"/>
      <c r="G14" s="72">
        <v>32137.759999999998</v>
      </c>
      <c r="H14" s="72"/>
      <c r="I14" s="73">
        <f t="shared" si="0"/>
        <v>2831.0600000000013</v>
      </c>
      <c r="J14" s="49"/>
      <c r="K14" s="50"/>
      <c r="L14" s="51"/>
      <c r="M14" s="51"/>
      <c r="N14" s="51"/>
      <c r="S14" s="53"/>
      <c r="T14" s="54"/>
      <c r="U14" s="54"/>
    </row>
    <row r="15" spans="1:21" s="33" customFormat="1" ht="13.8" thickBot="1" x14ac:dyDescent="0.3">
      <c r="A15" s="74"/>
      <c r="B15" s="75"/>
      <c r="C15" s="76"/>
      <c r="D15" s="77"/>
      <c r="E15" s="60"/>
      <c r="F15" s="78"/>
      <c r="G15" s="78"/>
      <c r="H15" s="78"/>
      <c r="I15" s="79"/>
      <c r="J15" s="41"/>
      <c r="K15" s="42"/>
      <c r="L15" s="32"/>
      <c r="M15" s="32"/>
      <c r="N15" s="32"/>
      <c r="S15" s="34"/>
      <c r="T15" s="5"/>
      <c r="U15" s="5"/>
    </row>
    <row r="16" spans="1:21" s="33" customFormat="1" ht="13.8" thickBot="1" x14ac:dyDescent="0.3">
      <c r="A16" s="80" t="s">
        <v>23</v>
      </c>
      <c r="B16" s="81"/>
      <c r="C16" s="27">
        <v>272819.29000000004</v>
      </c>
      <c r="D16" s="27">
        <v>33101.680000000022</v>
      </c>
      <c r="E16" s="27">
        <f>E18+E19</f>
        <v>54145.75</v>
      </c>
      <c r="F16" s="27">
        <v>508125</v>
      </c>
      <c r="G16" s="27">
        <f>G18+G19</f>
        <v>64814.570000000007</v>
      </c>
      <c r="H16" s="82">
        <f>C16+E16-F16</f>
        <v>-181159.95999999996</v>
      </c>
      <c r="I16" s="27">
        <f>I18+I19</f>
        <v>22432.86000000003</v>
      </c>
      <c r="J16" s="30">
        <v>128742.26</v>
      </c>
      <c r="K16" s="31">
        <f>F16-J16</f>
        <v>379382.74</v>
      </c>
      <c r="S16" s="34"/>
      <c r="T16" s="5"/>
      <c r="U16" s="5"/>
    </row>
    <row r="17" spans="1:21" s="33" customFormat="1" x14ac:dyDescent="0.25">
      <c r="A17" s="83"/>
      <c r="B17" s="84"/>
      <c r="C17" s="85"/>
      <c r="D17" s="85"/>
      <c r="E17" s="39"/>
      <c r="F17" s="39"/>
      <c r="G17" s="39"/>
      <c r="H17" s="39"/>
      <c r="I17" s="86"/>
      <c r="J17" s="87"/>
      <c r="K17" s="50"/>
      <c r="S17" s="34"/>
      <c r="T17" s="5"/>
      <c r="U17" s="5"/>
    </row>
    <row r="18" spans="1:21" s="52" customFormat="1" x14ac:dyDescent="0.25">
      <c r="A18" s="43" t="s">
        <v>24</v>
      </c>
      <c r="B18" s="88"/>
      <c r="C18" s="89"/>
      <c r="D18" s="89">
        <v>32540.280000000028</v>
      </c>
      <c r="E18" s="90">
        <v>43799.35</v>
      </c>
      <c r="F18" s="47"/>
      <c r="G18" s="47">
        <v>54657.440000000002</v>
      </c>
      <c r="H18" s="90"/>
      <c r="I18" s="48">
        <f>D18+E18-G18</f>
        <v>21682.190000000031</v>
      </c>
      <c r="J18" s="91"/>
      <c r="K18" s="50"/>
      <c r="L18" s="51"/>
      <c r="S18" s="53"/>
      <c r="T18" s="54"/>
      <c r="U18" s="54"/>
    </row>
    <row r="19" spans="1:21" s="52" customFormat="1" ht="13.8" thickBot="1" x14ac:dyDescent="0.3">
      <c r="A19" s="56" t="s">
        <v>20</v>
      </c>
      <c r="B19" s="92"/>
      <c r="C19" s="93"/>
      <c r="D19" s="93">
        <v>561.39999999999782</v>
      </c>
      <c r="E19" s="60">
        <f>SUM(E20:E21)</f>
        <v>10346.4</v>
      </c>
      <c r="F19" s="60"/>
      <c r="G19" s="60">
        <f>SUM(G20:G21)</f>
        <v>10157.130000000001</v>
      </c>
      <c r="H19" s="60"/>
      <c r="I19" s="61">
        <f t="shared" ref="I19:I21" si="1">D19+E19-G19</f>
        <v>750.66999999999643</v>
      </c>
      <c r="J19" s="49"/>
      <c r="K19" s="50"/>
      <c r="L19" s="51">
        <v>4511.92</v>
      </c>
      <c r="M19" s="52">
        <f>L19</f>
        <v>4511.92</v>
      </c>
      <c r="N19" s="52">
        <v>1729.12</v>
      </c>
      <c r="O19" s="52">
        <v>3358.8</v>
      </c>
      <c r="P19" s="52">
        <v>10217.48</v>
      </c>
      <c r="S19" s="53"/>
      <c r="T19" s="54"/>
      <c r="U19" s="54"/>
    </row>
    <row r="20" spans="1:21" s="52" customFormat="1" x14ac:dyDescent="0.25">
      <c r="A20" s="62" t="s">
        <v>21</v>
      </c>
      <c r="B20" s="63"/>
      <c r="C20" s="94"/>
      <c r="D20" s="94">
        <v>0</v>
      </c>
      <c r="E20" s="66">
        <v>2663.25</v>
      </c>
      <c r="F20" s="66"/>
      <c r="G20" s="66">
        <v>2663.25</v>
      </c>
      <c r="H20" s="66"/>
      <c r="I20" s="67">
        <f t="shared" si="1"/>
        <v>0</v>
      </c>
      <c r="J20" s="49"/>
      <c r="K20" s="50"/>
      <c r="L20" s="51"/>
      <c r="S20" s="53"/>
      <c r="T20" s="54"/>
      <c r="U20" s="54"/>
    </row>
    <row r="21" spans="1:21" s="52" customFormat="1" ht="13.8" thickBot="1" x14ac:dyDescent="0.3">
      <c r="A21" s="68" t="s">
        <v>22</v>
      </c>
      <c r="B21" s="69"/>
      <c r="C21" s="95"/>
      <c r="D21" s="95">
        <v>561.4</v>
      </c>
      <c r="E21" s="96">
        <v>7683.15</v>
      </c>
      <c r="F21" s="96"/>
      <c r="G21" s="96">
        <v>7493.88</v>
      </c>
      <c r="H21" s="96"/>
      <c r="I21" s="73">
        <f t="shared" si="1"/>
        <v>750.66999999999916</v>
      </c>
      <c r="J21" s="49"/>
      <c r="K21" s="50"/>
      <c r="L21" s="51"/>
      <c r="M21" s="51"/>
      <c r="N21" s="51"/>
      <c r="S21" s="53"/>
      <c r="T21" s="54"/>
      <c r="U21" s="54"/>
    </row>
    <row r="22" spans="1:21" s="33" customFormat="1" x14ac:dyDescent="0.25">
      <c r="A22" s="35"/>
      <c r="B22" s="97"/>
      <c r="C22" s="85"/>
      <c r="D22" s="39"/>
      <c r="E22" s="39"/>
      <c r="F22" s="39"/>
      <c r="G22" s="39"/>
      <c r="H22" s="39"/>
      <c r="I22" s="40"/>
      <c r="J22" s="41"/>
      <c r="K22" s="98"/>
      <c r="L22" s="32"/>
      <c r="S22" s="34"/>
      <c r="T22" s="5"/>
      <c r="U22" s="5"/>
    </row>
    <row r="23" spans="1:21" s="52" customFormat="1" ht="13.8" thickBot="1" x14ac:dyDescent="0.3">
      <c r="A23" s="99"/>
      <c r="B23" s="100"/>
      <c r="C23" s="59"/>
      <c r="D23" s="59"/>
      <c r="E23" s="60"/>
      <c r="F23" s="60"/>
      <c r="G23" s="60"/>
      <c r="H23" s="101"/>
      <c r="I23" s="102"/>
      <c r="J23" s="103"/>
      <c r="K23" s="104"/>
      <c r="L23" s="51"/>
      <c r="M23" s="51"/>
      <c r="N23" s="51"/>
      <c r="S23" s="53"/>
      <c r="T23" s="54"/>
      <c r="U23" s="54"/>
    </row>
    <row r="24" spans="1:21" s="33" customFormat="1" ht="13.8" thickBot="1" x14ac:dyDescent="0.3">
      <c r="A24" s="25" t="s">
        <v>25</v>
      </c>
      <c r="B24" s="26"/>
      <c r="C24" s="105">
        <v>703026.83</v>
      </c>
      <c r="D24" s="105">
        <v>42429.479999999996</v>
      </c>
      <c r="E24" s="105">
        <f>E26+E27+E28+E29+E32</f>
        <v>162904.99000000002</v>
      </c>
      <c r="F24" s="105">
        <v>621100</v>
      </c>
      <c r="G24" s="105">
        <f>G26+G27+G28+G29+G32</f>
        <v>168370.59000000003</v>
      </c>
      <c r="H24" s="28">
        <f>C24+E24-F24</f>
        <v>244831.81999999995</v>
      </c>
      <c r="I24" s="29">
        <f>I27+I29</f>
        <v>36963.87999999999</v>
      </c>
      <c r="J24" s="30">
        <v>16310.82</v>
      </c>
      <c r="K24" s="31">
        <f>F24-J24</f>
        <v>604789.18000000005</v>
      </c>
      <c r="L24" s="32"/>
      <c r="M24" s="32"/>
      <c r="N24" s="32"/>
      <c r="S24" s="34"/>
      <c r="T24" s="5"/>
      <c r="U24" s="5"/>
    </row>
    <row r="25" spans="1:21" s="52" customFormat="1" x14ac:dyDescent="0.25">
      <c r="A25" s="106"/>
      <c r="B25" s="107"/>
      <c r="C25" s="108"/>
      <c r="D25" s="109"/>
      <c r="E25" s="55"/>
      <c r="F25" s="55"/>
      <c r="G25" s="55"/>
      <c r="H25" s="55"/>
      <c r="I25" s="110"/>
      <c r="J25" s="49"/>
      <c r="K25" s="50"/>
      <c r="L25" s="51"/>
      <c r="M25" s="51"/>
      <c r="N25" s="51"/>
      <c r="S25" s="53"/>
      <c r="T25" s="54"/>
      <c r="U25" s="54"/>
    </row>
    <row r="26" spans="1:21" s="52" customFormat="1" x14ac:dyDescent="0.25">
      <c r="A26" s="106" t="s">
        <v>26</v>
      </c>
      <c r="B26" s="107"/>
      <c r="C26" s="45">
        <v>17772.560000000001</v>
      </c>
      <c r="D26" s="109"/>
      <c r="E26" s="55">
        <v>6408.47</v>
      </c>
      <c r="F26" s="55"/>
      <c r="G26" s="55">
        <v>6408.47</v>
      </c>
      <c r="H26" s="55">
        <f>C26+E26-F26</f>
        <v>24181.030000000002</v>
      </c>
      <c r="I26" s="110"/>
      <c r="J26" s="49"/>
      <c r="K26" s="50"/>
      <c r="L26" s="51"/>
      <c r="M26" s="51"/>
      <c r="N26" s="51"/>
      <c r="S26" s="53"/>
      <c r="T26" s="54"/>
      <c r="U26" s="54"/>
    </row>
    <row r="27" spans="1:21" s="52" customFormat="1" x14ac:dyDescent="0.25">
      <c r="A27" s="43" t="s">
        <v>19</v>
      </c>
      <c r="B27" s="44"/>
      <c r="C27" s="45"/>
      <c r="D27" s="111">
        <v>40793.399999999994</v>
      </c>
      <c r="E27" s="112">
        <v>116290.72</v>
      </c>
      <c r="F27" s="112"/>
      <c r="G27" s="112">
        <v>121916.72</v>
      </c>
      <c r="H27" s="112"/>
      <c r="I27" s="113">
        <f>D27+E27-G27</f>
        <v>35167.399999999994</v>
      </c>
      <c r="J27" s="49"/>
      <c r="K27" s="50"/>
      <c r="L27" s="51"/>
      <c r="M27" s="51"/>
      <c r="N27" s="51"/>
      <c r="S27" s="53"/>
      <c r="T27" s="54"/>
      <c r="U27" s="54"/>
    </row>
    <row r="28" spans="1:21" s="52" customFormat="1" x14ac:dyDescent="0.25">
      <c r="A28" s="43" t="s">
        <v>27</v>
      </c>
      <c r="B28" s="114"/>
      <c r="C28" s="90"/>
      <c r="D28" s="115"/>
      <c r="E28" s="115">
        <v>5060.2</v>
      </c>
      <c r="F28" s="115"/>
      <c r="G28" s="115">
        <v>5060.2</v>
      </c>
      <c r="H28" s="115"/>
      <c r="I28" s="113">
        <f t="shared" ref="I28:I31" si="2">D28+E28-G28</f>
        <v>0</v>
      </c>
      <c r="J28" s="49"/>
      <c r="K28" s="50"/>
      <c r="L28" s="51"/>
      <c r="M28" s="51"/>
      <c r="N28" s="51"/>
      <c r="S28" s="53"/>
      <c r="T28" s="54"/>
      <c r="U28" s="54"/>
    </row>
    <row r="29" spans="1:21" s="52" customFormat="1" ht="13.8" thickBot="1" x14ac:dyDescent="0.3">
      <c r="A29" s="56" t="s">
        <v>20</v>
      </c>
      <c r="B29" s="57"/>
      <c r="C29" s="58"/>
      <c r="D29" s="116">
        <v>1636.0799999999981</v>
      </c>
      <c r="E29" s="117">
        <f>SUM(E30:E31)</f>
        <v>29030.399999999998</v>
      </c>
      <c r="F29" s="117"/>
      <c r="G29" s="117">
        <f>SUM(G30:G31)</f>
        <v>28870</v>
      </c>
      <c r="H29" s="117"/>
      <c r="I29" s="118">
        <f t="shared" si="2"/>
        <v>1796.4799999999959</v>
      </c>
      <c r="J29" s="49"/>
      <c r="K29" s="50"/>
      <c r="L29" s="51">
        <v>4587</v>
      </c>
      <c r="M29" s="51">
        <v>4128.3</v>
      </c>
      <c r="N29" s="51"/>
      <c r="P29" s="52">
        <v>9263.1</v>
      </c>
      <c r="S29" s="53"/>
      <c r="T29" s="54"/>
      <c r="U29" s="54"/>
    </row>
    <row r="30" spans="1:21" s="52" customFormat="1" x14ac:dyDescent="0.25">
      <c r="A30" s="119" t="s">
        <v>21</v>
      </c>
      <c r="B30" s="120"/>
      <c r="C30" s="64"/>
      <c r="D30" s="65">
        <v>0</v>
      </c>
      <c r="E30" s="66">
        <v>7472.64</v>
      </c>
      <c r="F30" s="66"/>
      <c r="G30" s="66">
        <v>7472.64</v>
      </c>
      <c r="H30" s="66"/>
      <c r="I30" s="67">
        <f t="shared" si="2"/>
        <v>0</v>
      </c>
      <c r="J30" s="103"/>
      <c r="K30" s="104"/>
      <c r="L30" s="51"/>
      <c r="M30" s="51"/>
      <c r="N30" s="51"/>
      <c r="S30" s="53"/>
      <c r="T30" s="54"/>
      <c r="U30" s="54"/>
    </row>
    <row r="31" spans="1:21" s="52" customFormat="1" ht="13.8" thickBot="1" x14ac:dyDescent="0.3">
      <c r="A31" s="121" t="s">
        <v>22</v>
      </c>
      <c r="B31" s="122"/>
      <c r="C31" s="70"/>
      <c r="D31" s="71">
        <v>1636.08</v>
      </c>
      <c r="E31" s="72">
        <v>21557.759999999998</v>
      </c>
      <c r="F31" s="72"/>
      <c r="G31" s="72">
        <v>21397.360000000001</v>
      </c>
      <c r="H31" s="72"/>
      <c r="I31" s="73">
        <f t="shared" si="2"/>
        <v>1796.4799999999959</v>
      </c>
      <c r="J31" s="103"/>
      <c r="K31" s="104"/>
      <c r="L31" s="51"/>
      <c r="M31" s="51"/>
      <c r="N31" s="51"/>
      <c r="S31" s="53"/>
      <c r="T31" s="54"/>
      <c r="U31" s="54"/>
    </row>
    <row r="32" spans="1:21" s="52" customFormat="1" x14ac:dyDescent="0.25">
      <c r="A32" s="106" t="s">
        <v>28</v>
      </c>
      <c r="B32" s="123"/>
      <c r="C32" s="45"/>
      <c r="D32" s="111"/>
      <c r="E32" s="112">
        <v>6115.2</v>
      </c>
      <c r="F32" s="112"/>
      <c r="G32" s="112">
        <v>6115.2</v>
      </c>
      <c r="H32" s="112"/>
      <c r="I32" s="112"/>
      <c r="J32" s="103"/>
      <c r="K32" s="104"/>
      <c r="L32" s="51"/>
      <c r="M32" s="51"/>
      <c r="N32" s="51"/>
      <c r="S32" s="53"/>
      <c r="T32" s="54"/>
      <c r="U32" s="54"/>
    </row>
    <row r="33" spans="1:21" s="52" customFormat="1" ht="13.8" thickBot="1" x14ac:dyDescent="0.3">
      <c r="A33" s="99"/>
      <c r="B33" s="124"/>
      <c r="C33" s="125"/>
      <c r="D33" s="59"/>
      <c r="E33" s="126"/>
      <c r="F33" s="60"/>
      <c r="G33" s="126"/>
      <c r="H33" s="60"/>
      <c r="I33" s="102"/>
      <c r="J33" s="103"/>
      <c r="K33" s="104"/>
      <c r="L33" s="51"/>
      <c r="M33" s="51"/>
      <c r="N33" s="51"/>
      <c r="S33" s="53"/>
      <c r="T33" s="54"/>
      <c r="U33" s="54"/>
    </row>
    <row r="34" spans="1:21" s="33" customFormat="1" ht="13.8" thickBot="1" x14ac:dyDescent="0.3">
      <c r="A34" s="25" t="s">
        <v>29</v>
      </c>
      <c r="B34" s="26"/>
      <c r="C34" s="105">
        <v>686.76999999999862</v>
      </c>
      <c r="D34" s="105">
        <v>1163.4810000000011</v>
      </c>
      <c r="E34" s="105">
        <f>E36+E37</f>
        <v>2082.37</v>
      </c>
      <c r="F34" s="105">
        <v>2082.37</v>
      </c>
      <c r="G34" s="105">
        <f>G36+G37</f>
        <v>2345.8000000000002</v>
      </c>
      <c r="H34" s="28">
        <f>C34+E34-F34</f>
        <v>686.76999999999862</v>
      </c>
      <c r="I34" s="29">
        <f>I36+I37</f>
        <v>900.05100000000084</v>
      </c>
      <c r="J34" s="30">
        <v>16310.82</v>
      </c>
      <c r="K34" s="31">
        <f>F34-J34</f>
        <v>-14228.45</v>
      </c>
      <c r="L34" s="32"/>
      <c r="M34" s="32"/>
      <c r="N34" s="32"/>
      <c r="S34" s="34"/>
      <c r="T34" s="5"/>
      <c r="U34" s="5"/>
    </row>
    <row r="35" spans="1:21" s="33" customFormat="1" x14ac:dyDescent="0.25">
      <c r="A35" s="35"/>
      <c r="B35" s="97"/>
      <c r="C35" s="85"/>
      <c r="D35" s="85"/>
      <c r="E35" s="39"/>
      <c r="F35" s="39"/>
      <c r="G35" s="39"/>
      <c r="H35" s="39"/>
      <c r="I35" s="40"/>
      <c r="J35" s="41"/>
      <c r="K35" s="42"/>
      <c r="L35" s="32"/>
      <c r="M35" s="32"/>
      <c r="N35" s="32"/>
      <c r="S35" s="34"/>
      <c r="T35" s="5"/>
      <c r="U35" s="5"/>
    </row>
    <row r="36" spans="1:21" s="52" customFormat="1" x14ac:dyDescent="0.25">
      <c r="A36" s="43" t="s">
        <v>24</v>
      </c>
      <c r="B36" s="88"/>
      <c r="C36" s="127"/>
      <c r="D36" s="127">
        <v>1113.8010000000013</v>
      </c>
      <c r="E36" s="47">
        <v>786.37</v>
      </c>
      <c r="F36" s="47"/>
      <c r="G36" s="47">
        <v>1051.4000000000001</v>
      </c>
      <c r="H36" s="47"/>
      <c r="I36" s="48">
        <f>D36+E36-G36</f>
        <v>848.7710000000011</v>
      </c>
      <c r="J36" s="49"/>
      <c r="K36" s="50"/>
      <c r="L36" s="51"/>
      <c r="M36" s="51"/>
      <c r="N36" s="51"/>
      <c r="S36" s="53"/>
      <c r="T36" s="54"/>
      <c r="U36" s="54"/>
    </row>
    <row r="37" spans="1:21" s="52" customFormat="1" ht="13.8" thickBot="1" x14ac:dyDescent="0.3">
      <c r="A37" s="56" t="s">
        <v>20</v>
      </c>
      <c r="B37" s="92"/>
      <c r="C37" s="128"/>
      <c r="D37" s="128">
        <v>49.679999999999836</v>
      </c>
      <c r="E37" s="60">
        <f>SUM(E38:E39)</f>
        <v>1296</v>
      </c>
      <c r="F37" s="60"/>
      <c r="G37" s="60">
        <f>SUM(G38:G39)</f>
        <v>1294.4000000000001</v>
      </c>
      <c r="H37" s="60"/>
      <c r="I37" s="61">
        <f t="shared" ref="I37:I39" si="3">D37+E37-G37</f>
        <v>51.279999999999745</v>
      </c>
      <c r="J37" s="49"/>
      <c r="K37" s="50"/>
      <c r="L37" s="51">
        <v>166.8</v>
      </c>
      <c r="M37" s="51">
        <v>166.8</v>
      </c>
      <c r="N37" s="51">
        <v>607.91999999999996</v>
      </c>
      <c r="O37" s="52">
        <v>240.6</v>
      </c>
      <c r="P37" s="52">
        <v>280.7</v>
      </c>
      <c r="S37" s="53"/>
      <c r="T37" s="54"/>
      <c r="U37" s="54"/>
    </row>
    <row r="38" spans="1:21" s="52" customFormat="1" x14ac:dyDescent="0.25">
      <c r="A38" s="119" t="s">
        <v>21</v>
      </c>
      <c r="B38" s="129"/>
      <c r="C38" s="94"/>
      <c r="D38" s="94">
        <v>0</v>
      </c>
      <c r="E38" s="66">
        <v>333.6</v>
      </c>
      <c r="F38" s="66"/>
      <c r="G38" s="66">
        <v>333.6</v>
      </c>
      <c r="H38" s="66"/>
      <c r="I38" s="67">
        <f t="shared" si="3"/>
        <v>0</v>
      </c>
      <c r="J38" s="49"/>
      <c r="K38" s="50"/>
      <c r="L38" s="51"/>
      <c r="M38" s="51"/>
      <c r="N38" s="51"/>
      <c r="S38" s="53"/>
      <c r="T38" s="54"/>
      <c r="U38" s="54"/>
    </row>
    <row r="39" spans="1:21" s="52" customFormat="1" ht="13.8" thickBot="1" x14ac:dyDescent="0.3">
      <c r="A39" s="121" t="s">
        <v>22</v>
      </c>
      <c r="B39" s="130"/>
      <c r="C39" s="95"/>
      <c r="D39" s="95">
        <v>49.68</v>
      </c>
      <c r="E39" s="96">
        <v>962.4</v>
      </c>
      <c r="F39" s="96"/>
      <c r="G39" s="96">
        <v>960.8</v>
      </c>
      <c r="H39" s="96"/>
      <c r="I39" s="73">
        <f t="shared" si="3"/>
        <v>51.279999999999973</v>
      </c>
      <c r="J39" s="49"/>
      <c r="K39" s="50"/>
      <c r="L39" s="51"/>
      <c r="M39" s="51"/>
      <c r="N39" s="51"/>
      <c r="S39" s="53"/>
      <c r="T39" s="54"/>
      <c r="U39" s="54"/>
    </row>
    <row r="40" spans="1:21" s="33" customFormat="1" ht="13.8" thickBot="1" x14ac:dyDescent="0.3">
      <c r="A40" s="74"/>
      <c r="B40" s="131"/>
      <c r="C40" s="132"/>
      <c r="D40" s="78"/>
      <c r="E40" s="60"/>
      <c r="F40" s="78"/>
      <c r="G40" s="78"/>
      <c r="H40" s="78"/>
      <c r="I40" s="79"/>
      <c r="J40" s="41"/>
      <c r="K40" s="42"/>
      <c r="L40" s="32"/>
      <c r="M40" s="32"/>
      <c r="N40" s="32"/>
      <c r="S40" s="34"/>
      <c r="T40" s="5"/>
      <c r="U40" s="5"/>
    </row>
    <row r="41" spans="1:21" s="33" customFormat="1" ht="13.8" thickBot="1" x14ac:dyDescent="0.3">
      <c r="A41" s="80" t="s">
        <v>30</v>
      </c>
      <c r="B41" s="81"/>
      <c r="C41" s="27">
        <v>-370.61999999999989</v>
      </c>
      <c r="D41" s="133">
        <v>804.07000000000141</v>
      </c>
      <c r="E41" s="27">
        <f>E43+E44</f>
        <v>1605.31</v>
      </c>
      <c r="F41" s="133">
        <v>1605.31</v>
      </c>
      <c r="G41" s="27">
        <f>G43+G44</f>
        <v>1743.05</v>
      </c>
      <c r="H41" s="27">
        <f>C41+E41-F41</f>
        <v>-370.61999999999989</v>
      </c>
      <c r="I41" s="27">
        <f>I43+I44</f>
        <v>666.33000000000152</v>
      </c>
      <c r="J41" s="30">
        <v>15464.42</v>
      </c>
      <c r="K41" s="31">
        <f>F41-J41</f>
        <v>-13859.11</v>
      </c>
      <c r="S41" s="34"/>
      <c r="T41" s="5"/>
      <c r="U41" s="5"/>
    </row>
    <row r="42" spans="1:21" s="33" customFormat="1" x14ac:dyDescent="0.25">
      <c r="A42" s="35"/>
      <c r="B42" s="97"/>
      <c r="C42" s="85"/>
      <c r="D42" s="85"/>
      <c r="E42" s="39"/>
      <c r="F42" s="39"/>
      <c r="G42" s="39"/>
      <c r="H42" s="39"/>
      <c r="I42" s="40"/>
      <c r="J42" s="87"/>
      <c r="K42" s="42"/>
      <c r="S42" s="34"/>
      <c r="T42" s="5"/>
      <c r="U42" s="5"/>
    </row>
    <row r="43" spans="1:21" s="52" customFormat="1" x14ac:dyDescent="0.25">
      <c r="A43" s="43" t="s">
        <v>24</v>
      </c>
      <c r="B43" s="88"/>
      <c r="C43" s="89"/>
      <c r="D43" s="89">
        <v>781.44000000000142</v>
      </c>
      <c r="E43" s="90">
        <v>594.41</v>
      </c>
      <c r="F43" s="47"/>
      <c r="G43" s="47">
        <v>741.78</v>
      </c>
      <c r="H43" s="90"/>
      <c r="I43" s="48">
        <f>D43+E43-G43</f>
        <v>634.0700000000013</v>
      </c>
      <c r="J43" s="91"/>
      <c r="K43" s="50"/>
      <c r="L43" s="51"/>
      <c r="S43" s="53"/>
      <c r="T43" s="54"/>
      <c r="U43" s="54"/>
    </row>
    <row r="44" spans="1:21" s="52" customFormat="1" ht="13.8" thickBot="1" x14ac:dyDescent="0.3">
      <c r="A44" s="56" t="s">
        <v>20</v>
      </c>
      <c r="B44" s="92"/>
      <c r="C44" s="93"/>
      <c r="D44" s="93">
        <v>22.629999999999995</v>
      </c>
      <c r="E44" s="60">
        <f>SUM(E45:E46)</f>
        <v>1010.9000000000001</v>
      </c>
      <c r="F44" s="60"/>
      <c r="G44" s="60">
        <f>SUM(G45:G46)</f>
        <v>1001.27</v>
      </c>
      <c r="H44" s="60"/>
      <c r="I44" s="61">
        <f t="shared" ref="I44:I46" si="4">D44+E44-G44</f>
        <v>32.260000000000218</v>
      </c>
      <c r="J44" s="49"/>
      <c r="K44" s="50"/>
      <c r="L44" s="51">
        <v>106.8</v>
      </c>
      <c r="M44" s="52">
        <v>106.8</v>
      </c>
      <c r="N44" s="52">
        <v>57.72</v>
      </c>
      <c r="O44" s="52">
        <v>153.96</v>
      </c>
      <c r="P44" s="52">
        <v>179.62</v>
      </c>
      <c r="S44" s="53"/>
      <c r="T44" s="54"/>
      <c r="U44" s="54"/>
    </row>
    <row r="45" spans="1:21" s="52" customFormat="1" x14ac:dyDescent="0.25">
      <c r="A45" s="119" t="s">
        <v>31</v>
      </c>
      <c r="B45" s="129"/>
      <c r="C45" s="94"/>
      <c r="D45" s="94">
        <v>0</v>
      </c>
      <c r="E45" s="66">
        <v>260.18</v>
      </c>
      <c r="F45" s="66"/>
      <c r="G45" s="66">
        <v>260.18</v>
      </c>
      <c r="H45" s="66"/>
      <c r="I45" s="67">
        <f t="shared" si="4"/>
        <v>0</v>
      </c>
      <c r="J45" s="49"/>
      <c r="K45" s="50"/>
      <c r="L45" s="51"/>
      <c r="S45" s="53"/>
      <c r="T45" s="54"/>
      <c r="U45" s="54"/>
    </row>
    <row r="46" spans="1:21" s="52" customFormat="1" ht="13.8" thickBot="1" x14ac:dyDescent="0.3">
      <c r="A46" s="121" t="s">
        <v>22</v>
      </c>
      <c r="B46" s="130"/>
      <c r="C46" s="95"/>
      <c r="D46" s="95">
        <v>22.63</v>
      </c>
      <c r="E46" s="96">
        <v>750.72</v>
      </c>
      <c r="F46" s="96"/>
      <c r="G46" s="96">
        <v>741.09</v>
      </c>
      <c r="H46" s="96"/>
      <c r="I46" s="73">
        <f t="shared" si="4"/>
        <v>32.259999999999991</v>
      </c>
      <c r="J46" s="49"/>
      <c r="K46" s="50"/>
      <c r="L46" s="51"/>
      <c r="M46" s="51"/>
      <c r="N46" s="51"/>
      <c r="S46" s="53"/>
      <c r="T46" s="54"/>
      <c r="U46" s="54"/>
    </row>
    <row r="47" spans="1:21" s="33" customFormat="1" ht="13.8" thickBot="1" x14ac:dyDescent="0.3">
      <c r="A47" s="134"/>
      <c r="B47" s="135"/>
      <c r="C47" s="132"/>
      <c r="D47" s="78"/>
      <c r="E47" s="78"/>
      <c r="F47" s="78"/>
      <c r="G47" s="78"/>
      <c r="H47" s="78"/>
      <c r="I47" s="79"/>
      <c r="J47" s="41"/>
      <c r="K47" s="98"/>
      <c r="L47" s="32"/>
      <c r="S47" s="34"/>
      <c r="T47" s="5"/>
      <c r="U47" s="5"/>
    </row>
    <row r="48" spans="1:21" s="33" customFormat="1" ht="13.8" thickBot="1" x14ac:dyDescent="0.3">
      <c r="A48" s="136" t="s">
        <v>32</v>
      </c>
      <c r="B48" s="137"/>
      <c r="C48" s="138">
        <v>-1982.2599999999984</v>
      </c>
      <c r="D48" s="138">
        <v>7617.7900000000018</v>
      </c>
      <c r="E48" s="138">
        <f>E50+E51</f>
        <v>25697.47</v>
      </c>
      <c r="F48" s="138">
        <v>25697.47</v>
      </c>
      <c r="G48" s="138">
        <f>G50+G51</f>
        <v>29276.59</v>
      </c>
      <c r="H48" s="28">
        <f>C48+E48-F48</f>
        <v>-1982.2599999999984</v>
      </c>
      <c r="I48" s="138">
        <f>I50+I51</f>
        <v>4038.67</v>
      </c>
      <c r="J48" s="30">
        <v>31205.96</v>
      </c>
      <c r="K48" s="31">
        <f>F48-J48</f>
        <v>-5508.489999999998</v>
      </c>
      <c r="S48" s="34"/>
      <c r="T48" s="5"/>
      <c r="U48" s="5"/>
    </row>
    <row r="49" spans="1:21" s="33" customFormat="1" x14ac:dyDescent="0.25">
      <c r="A49" s="35"/>
      <c r="B49" s="97"/>
      <c r="C49" s="85"/>
      <c r="D49" s="85"/>
      <c r="E49" s="39"/>
      <c r="F49" s="39"/>
      <c r="G49" s="39"/>
      <c r="H49" s="39"/>
      <c r="I49" s="40"/>
      <c r="J49" s="87"/>
      <c r="K49" s="42"/>
      <c r="S49" s="34"/>
      <c r="T49" s="5"/>
      <c r="U49" s="5"/>
    </row>
    <row r="50" spans="1:21" s="52" customFormat="1" x14ac:dyDescent="0.25">
      <c r="A50" s="43" t="s">
        <v>24</v>
      </c>
      <c r="B50" s="88"/>
      <c r="C50" s="89"/>
      <c r="D50" s="89">
        <v>7720.4900000000016</v>
      </c>
      <c r="E50" s="90">
        <v>19787.71</v>
      </c>
      <c r="F50" s="90"/>
      <c r="G50" s="47">
        <v>23373.24</v>
      </c>
      <c r="H50" s="90"/>
      <c r="I50" s="48">
        <f>D50+E50-G50</f>
        <v>4134.9599999999991</v>
      </c>
      <c r="J50" s="91"/>
      <c r="K50" s="50"/>
      <c r="S50" s="53"/>
      <c r="T50" s="54"/>
      <c r="U50" s="54"/>
    </row>
    <row r="51" spans="1:21" s="52" customFormat="1" ht="13.8" thickBot="1" x14ac:dyDescent="0.3">
      <c r="A51" s="56" t="s">
        <v>20</v>
      </c>
      <c r="B51" s="92"/>
      <c r="C51" s="93"/>
      <c r="D51" s="93">
        <v>-102.69999999999982</v>
      </c>
      <c r="E51" s="60">
        <f>SUM(E52:E53)</f>
        <v>5909.76</v>
      </c>
      <c r="F51" s="139"/>
      <c r="G51" s="60">
        <f>SUM(G52:G53)</f>
        <v>5903.3499999999995</v>
      </c>
      <c r="H51" s="139"/>
      <c r="I51" s="61">
        <f t="shared" ref="I51:I53" si="5">D51+E51-G51</f>
        <v>-96.289999999999054</v>
      </c>
      <c r="J51" s="91"/>
      <c r="K51" s="50"/>
      <c r="L51" s="52">
        <v>707.28</v>
      </c>
      <c r="M51" s="52">
        <v>707.28</v>
      </c>
      <c r="N51" s="52">
        <v>686.49</v>
      </c>
      <c r="O51" s="52">
        <v>1020.12</v>
      </c>
      <c r="P51" s="52">
        <v>1190.1400000000001</v>
      </c>
      <c r="S51" s="53"/>
      <c r="T51" s="54"/>
      <c r="U51" s="54"/>
    </row>
    <row r="52" spans="1:21" s="52" customFormat="1" x14ac:dyDescent="0.25">
      <c r="A52" s="119" t="s">
        <v>21</v>
      </c>
      <c r="B52" s="129"/>
      <c r="C52" s="94"/>
      <c r="D52" s="94">
        <v>0</v>
      </c>
      <c r="E52" s="66">
        <v>1521.24</v>
      </c>
      <c r="F52" s="66"/>
      <c r="G52" s="66">
        <v>1521.24</v>
      </c>
      <c r="H52" s="66"/>
      <c r="I52" s="67">
        <f t="shared" si="5"/>
        <v>0</v>
      </c>
      <c r="J52" s="49"/>
      <c r="K52" s="50"/>
      <c r="S52" s="53"/>
      <c r="T52" s="54"/>
      <c r="U52" s="54"/>
    </row>
    <row r="53" spans="1:21" s="52" customFormat="1" ht="13.8" thickBot="1" x14ac:dyDescent="0.3">
      <c r="A53" s="121" t="s">
        <v>22</v>
      </c>
      <c r="B53" s="130"/>
      <c r="C53" s="95"/>
      <c r="D53" s="95">
        <v>-102.7</v>
      </c>
      <c r="E53" s="96">
        <v>4388.5200000000004</v>
      </c>
      <c r="F53" s="96"/>
      <c r="G53" s="96">
        <v>4382.1099999999997</v>
      </c>
      <c r="H53" s="96"/>
      <c r="I53" s="73">
        <f t="shared" si="5"/>
        <v>-96.289999999999054</v>
      </c>
      <c r="J53" s="49"/>
      <c r="K53" s="50"/>
      <c r="L53" s="51"/>
      <c r="M53" s="51"/>
      <c r="N53" s="51"/>
      <c r="S53" s="53"/>
      <c r="T53" s="54"/>
      <c r="U53" s="54"/>
    </row>
    <row r="54" spans="1:21" s="33" customFormat="1" ht="13.8" thickBot="1" x14ac:dyDescent="0.3">
      <c r="A54" s="134"/>
      <c r="B54" s="135"/>
      <c r="C54" s="132"/>
      <c r="D54" s="78"/>
      <c r="E54" s="78"/>
      <c r="F54" s="78"/>
      <c r="G54" s="78"/>
      <c r="H54" s="78"/>
      <c r="I54" s="79"/>
      <c r="J54" s="87"/>
      <c r="K54" s="42"/>
      <c r="S54" s="34"/>
      <c r="T54" s="5"/>
      <c r="U54" s="5"/>
    </row>
    <row r="55" spans="1:21" s="33" customFormat="1" ht="13.8" thickBot="1" x14ac:dyDescent="0.3">
      <c r="A55" s="80" t="s">
        <v>33</v>
      </c>
      <c r="B55" s="81"/>
      <c r="C55" s="140">
        <v>-1.0000000002037268E-2</v>
      </c>
      <c r="D55" s="140">
        <v>13641.71999999999</v>
      </c>
      <c r="E55" s="140">
        <f>E56+E57</f>
        <v>40694.400000000001</v>
      </c>
      <c r="F55" s="140">
        <v>40694.400000000001</v>
      </c>
      <c r="G55" s="140">
        <f>G56+G57</f>
        <v>43395.6</v>
      </c>
      <c r="H55" s="28">
        <f>C55+E55-F55</f>
        <v>-1.0000000002037268E-2</v>
      </c>
      <c r="I55" s="141">
        <f>I56+I57</f>
        <v>10940.519999999993</v>
      </c>
      <c r="J55" s="30">
        <v>33160</v>
      </c>
      <c r="K55" s="31">
        <f>F55-J55</f>
        <v>7534.4000000000015</v>
      </c>
      <c r="S55" s="34"/>
      <c r="T55" s="5"/>
      <c r="U55" s="5"/>
    </row>
    <row r="56" spans="1:21" s="33" customFormat="1" x14ac:dyDescent="0.25">
      <c r="A56" s="106" t="s">
        <v>24</v>
      </c>
      <c r="B56" s="123"/>
      <c r="C56" s="85"/>
      <c r="D56" s="85">
        <v>13160.51999999999</v>
      </c>
      <c r="E56" s="39">
        <v>32918.400000000001</v>
      </c>
      <c r="F56" s="39"/>
      <c r="G56" s="47">
        <v>35619.599999999999</v>
      </c>
      <c r="H56" s="39"/>
      <c r="I56" s="86">
        <f>D56+E56-G56</f>
        <v>10459.319999999992</v>
      </c>
      <c r="J56" s="87"/>
      <c r="K56" s="50"/>
      <c r="S56" s="34"/>
      <c r="T56" s="5"/>
      <c r="U56" s="5"/>
    </row>
    <row r="57" spans="1:21" s="52" customFormat="1" ht="13.8" thickBot="1" x14ac:dyDescent="0.3">
      <c r="A57" s="56" t="s">
        <v>20</v>
      </c>
      <c r="B57" s="92"/>
      <c r="C57" s="93"/>
      <c r="D57" s="93">
        <v>481.20000000000073</v>
      </c>
      <c r="E57" s="60">
        <f>SUM(E58:E59)</f>
        <v>7776</v>
      </c>
      <c r="F57" s="139"/>
      <c r="G57" s="60">
        <f>SUM(G58:G59)</f>
        <v>7776</v>
      </c>
      <c r="H57" s="139"/>
      <c r="I57" s="142">
        <f t="shared" ref="I57:I59" si="6">D57+E57-G57</f>
        <v>481.20000000000073</v>
      </c>
      <c r="J57" s="91"/>
      <c r="K57" s="50"/>
      <c r="L57" s="52">
        <v>1946</v>
      </c>
      <c r="M57" s="52">
        <v>1946</v>
      </c>
      <c r="N57" s="52">
        <v>2764.8</v>
      </c>
      <c r="O57" s="52">
        <v>2694.72</v>
      </c>
      <c r="P57" s="52">
        <v>3368.4</v>
      </c>
      <c r="S57" s="53"/>
      <c r="T57" s="54"/>
      <c r="U57" s="54"/>
    </row>
    <row r="58" spans="1:21" s="52" customFormat="1" x14ac:dyDescent="0.25">
      <c r="A58" s="62" t="s">
        <v>21</v>
      </c>
      <c r="B58" s="143"/>
      <c r="C58" s="94"/>
      <c r="D58" s="94">
        <v>0</v>
      </c>
      <c r="E58" s="66">
        <v>2001.6</v>
      </c>
      <c r="F58" s="66"/>
      <c r="G58" s="66">
        <v>2001.6</v>
      </c>
      <c r="H58" s="66"/>
      <c r="I58" s="67">
        <f t="shared" si="6"/>
        <v>0</v>
      </c>
      <c r="J58" s="49"/>
      <c r="K58" s="50"/>
      <c r="L58" s="51"/>
      <c r="M58" s="51"/>
      <c r="N58" s="51"/>
      <c r="S58" s="53"/>
      <c r="T58" s="54"/>
      <c r="U58" s="54"/>
    </row>
    <row r="59" spans="1:21" s="33" customFormat="1" ht="13.8" thickBot="1" x14ac:dyDescent="0.3">
      <c r="A59" s="144" t="s">
        <v>22</v>
      </c>
      <c r="B59" s="145"/>
      <c r="C59" s="146"/>
      <c r="D59" s="147">
        <v>481.2</v>
      </c>
      <c r="E59" s="147">
        <v>5774.4</v>
      </c>
      <c r="F59" s="147"/>
      <c r="G59" s="147">
        <v>5774.4</v>
      </c>
      <c r="H59" s="147"/>
      <c r="I59" s="148">
        <f t="shared" si="6"/>
        <v>481.19999999999982</v>
      </c>
      <c r="J59" s="87"/>
      <c r="K59" s="42"/>
      <c r="S59" s="34"/>
      <c r="T59" s="5"/>
      <c r="U59" s="5"/>
    </row>
    <row r="60" spans="1:21" s="33" customFormat="1" x14ac:dyDescent="0.25">
      <c r="A60" s="35"/>
      <c r="B60" s="97"/>
      <c r="C60" s="85"/>
      <c r="D60" s="39"/>
      <c r="E60" s="39"/>
      <c r="F60" s="39"/>
      <c r="G60" s="39"/>
      <c r="H60" s="39"/>
      <c r="I60" s="40"/>
      <c r="J60" s="87"/>
      <c r="K60" s="42"/>
      <c r="S60" s="34"/>
      <c r="T60" s="5"/>
      <c r="U60" s="5"/>
    </row>
    <row r="61" spans="1:21" ht="13.8" thickBot="1" x14ac:dyDescent="0.3">
      <c r="A61" s="149"/>
      <c r="B61" s="150"/>
      <c r="C61" s="151"/>
      <c r="D61" s="152"/>
      <c r="E61" s="153"/>
      <c r="F61" s="153"/>
      <c r="G61" s="152"/>
      <c r="H61" s="152"/>
      <c r="I61" s="154"/>
      <c r="J61" s="155"/>
      <c r="K61" s="156"/>
      <c r="S61" s="157"/>
    </row>
    <row r="62" spans="1:21" ht="13.8" thickBot="1" x14ac:dyDescent="0.3">
      <c r="A62" s="158" t="s">
        <v>34</v>
      </c>
      <c r="B62" s="159"/>
      <c r="C62" s="160">
        <f t="shared" ref="C62:I62" si="7">C55+C48+C41+C34+C24+C16+C8</f>
        <v>974379.16999999993</v>
      </c>
      <c r="D62" s="160">
        <f t="shared" si="7"/>
        <v>169477.17100000003</v>
      </c>
      <c r="E62" s="160">
        <f t="shared" si="7"/>
        <v>515233.80000000005</v>
      </c>
      <c r="F62" s="160">
        <f t="shared" si="7"/>
        <v>1427408.06</v>
      </c>
      <c r="G62" s="160">
        <f t="shared" si="7"/>
        <v>549673.20000000007</v>
      </c>
      <c r="H62" s="160">
        <f t="shared" si="7"/>
        <v>62204.909999999974</v>
      </c>
      <c r="I62" s="160">
        <f t="shared" si="7"/>
        <v>135037.77100000007</v>
      </c>
      <c r="J62" s="161" t="e">
        <f>J41+J48+J34+#REF!+J55+J8+J16+#REF!</f>
        <v>#REF!</v>
      </c>
      <c r="K62" s="161" t="e">
        <f>K41+K48+K34+#REF!+K55+K8+K16+#REF!</f>
        <v>#REF!</v>
      </c>
      <c r="L62" s="33">
        <f t="shared" ref="L62:Q62" si="8">L57+L51+L44+L37+L29+L19+L12</f>
        <v>21487.78</v>
      </c>
      <c r="M62" s="33">
        <f t="shared" si="8"/>
        <v>21029.08</v>
      </c>
      <c r="N62" s="33">
        <f t="shared" si="8"/>
        <v>12119.82</v>
      </c>
      <c r="O62" s="33">
        <f t="shared" si="8"/>
        <v>20364.36</v>
      </c>
      <c r="P62" s="33">
        <f t="shared" si="8"/>
        <v>41049.539999999994</v>
      </c>
      <c r="Q62" s="33">
        <f t="shared" si="8"/>
        <v>0</v>
      </c>
      <c r="R62" s="33">
        <f>L62+N62+P62</f>
        <v>74657.139999999985</v>
      </c>
      <c r="S62" s="157"/>
    </row>
    <row r="63" spans="1:21" s="52" customFormat="1" x14ac:dyDescent="0.25">
      <c r="A63" s="43" t="s">
        <v>24</v>
      </c>
      <c r="B63" s="88"/>
      <c r="C63" s="162"/>
      <c r="D63" s="163">
        <f>D56+D50+D43+D36+D27+D18+D10</f>
        <v>164227.18100000004</v>
      </c>
      <c r="E63" s="162"/>
      <c r="F63" s="162"/>
      <c r="G63" s="162"/>
      <c r="H63" s="162"/>
      <c r="I63" s="162">
        <f>I56+I50+I43+I36+I27+I18+I10</f>
        <v>129191.12100000004</v>
      </c>
      <c r="J63" s="164"/>
      <c r="K63" s="164"/>
      <c r="L63" s="51"/>
      <c r="M63" s="51"/>
      <c r="N63" s="51"/>
      <c r="S63" s="53"/>
      <c r="T63" s="54"/>
      <c r="U63" s="54"/>
    </row>
    <row r="64" spans="1:21" s="52" customFormat="1" x14ac:dyDescent="0.25">
      <c r="A64" s="43" t="s">
        <v>20</v>
      </c>
      <c r="B64" s="88"/>
      <c r="C64" s="90"/>
      <c r="D64" s="90">
        <f>D57+D51+D44+D37+D29+D19+D12</f>
        <v>5249.9900000000016</v>
      </c>
      <c r="E64" s="90"/>
      <c r="F64" s="90" t="s">
        <v>35</v>
      </c>
      <c r="G64" s="90"/>
      <c r="H64" s="90"/>
      <c r="I64" s="90">
        <f>I57+I51+I44+I37+I19+I12+I29</f>
        <v>5846.6500000000042</v>
      </c>
      <c r="J64" s="91"/>
      <c r="K64" s="91"/>
      <c r="L64" s="51"/>
      <c r="M64" s="51"/>
      <c r="N64" s="51"/>
      <c r="S64" s="53"/>
      <c r="T64" s="54"/>
      <c r="U64" s="54"/>
    </row>
    <row r="65" spans="1:21" s="52" customFormat="1" x14ac:dyDescent="0.25">
      <c r="A65" s="43"/>
      <c r="B65" s="165"/>
      <c r="C65" s="47"/>
      <c r="D65" s="47"/>
      <c r="E65" s="47"/>
      <c r="F65" s="47" t="s">
        <v>35</v>
      </c>
      <c r="G65" s="47"/>
      <c r="H65" s="47"/>
      <c r="I65" s="47"/>
      <c r="J65" s="49"/>
      <c r="K65" s="49"/>
      <c r="L65" s="51"/>
      <c r="M65" s="51"/>
      <c r="N65" s="51"/>
      <c r="S65" s="53"/>
      <c r="T65" s="54"/>
      <c r="U65" s="54"/>
    </row>
    <row r="66" spans="1:21" s="173" customFormat="1" ht="13.8" thickBot="1" x14ac:dyDescent="0.3">
      <c r="A66" s="166"/>
      <c r="B66" s="167"/>
      <c r="C66" s="168"/>
      <c r="D66" s="169"/>
      <c r="E66" s="170"/>
      <c r="F66" s="170"/>
      <c r="G66" s="170"/>
      <c r="H66" s="168"/>
      <c r="I66" s="169"/>
      <c r="J66" s="171"/>
      <c r="K66" s="172"/>
      <c r="S66" s="174"/>
      <c r="T66" s="54"/>
      <c r="U66" s="54"/>
    </row>
    <row r="67" spans="1:21" s="173" customFormat="1" ht="15" thickBot="1" x14ac:dyDescent="0.35">
      <c r="A67" s="175" t="s">
        <v>36</v>
      </c>
      <c r="B67" s="176"/>
      <c r="C67" s="176"/>
      <c r="D67" s="176"/>
      <c r="E67" s="176"/>
      <c r="F67" s="176"/>
      <c r="G67" s="176"/>
      <c r="H67" s="176"/>
      <c r="I67" s="177"/>
      <c r="J67" s="178"/>
      <c r="K67" s="178"/>
      <c r="S67" s="174"/>
      <c r="T67" s="54"/>
      <c r="U67" s="54"/>
    </row>
    <row r="68" spans="1:21" s="173" customFormat="1" x14ac:dyDescent="0.25">
      <c r="A68" s="179" t="s">
        <v>37</v>
      </c>
      <c r="B68" s="180"/>
      <c r="C68" s="162">
        <v>3495.0999999999967</v>
      </c>
      <c r="D68" s="181">
        <v>17518.329999999998</v>
      </c>
      <c r="E68" s="181">
        <v>-2.59</v>
      </c>
      <c r="F68" s="181"/>
      <c r="G68" s="181">
        <v>17514.830000000002</v>
      </c>
      <c r="H68" s="182">
        <f t="shared" ref="H68:H73" si="9">C68+E68-F68</f>
        <v>3492.5099999999966</v>
      </c>
      <c r="I68" s="183">
        <f t="shared" ref="I68:I73" si="10">D68+E68-G68</f>
        <v>0.9099999999962165</v>
      </c>
      <c r="J68" s="184">
        <f>F68</f>
        <v>0</v>
      </c>
      <c r="K68" s="91">
        <f t="shared" ref="K68:K73" si="11">F68-J68</f>
        <v>0</v>
      </c>
      <c r="S68" s="174"/>
      <c r="T68" s="54"/>
      <c r="U68" s="54"/>
    </row>
    <row r="69" spans="1:21" s="173" customFormat="1" x14ac:dyDescent="0.25">
      <c r="A69" s="185" t="s">
        <v>38</v>
      </c>
      <c r="B69" s="186"/>
      <c r="C69" s="90">
        <v>29209.610000000015</v>
      </c>
      <c r="D69" s="187">
        <v>10232.550000000001</v>
      </c>
      <c r="E69" s="187"/>
      <c r="F69" s="187"/>
      <c r="G69" s="187">
        <v>10232.549999999999</v>
      </c>
      <c r="H69" s="187">
        <f t="shared" si="9"/>
        <v>29209.610000000015</v>
      </c>
      <c r="I69" s="188">
        <f t="shared" si="10"/>
        <v>0</v>
      </c>
      <c r="J69" s="184">
        <f>F69</f>
        <v>0</v>
      </c>
      <c r="K69" s="91">
        <f t="shared" si="11"/>
        <v>0</v>
      </c>
      <c r="S69" s="174"/>
      <c r="T69" s="54"/>
      <c r="U69" s="54"/>
    </row>
    <row r="70" spans="1:21" s="173" customFormat="1" x14ac:dyDescent="0.25">
      <c r="A70" s="185"/>
      <c r="B70" s="186"/>
      <c r="C70" s="90">
        <v>0</v>
      </c>
      <c r="D70" s="187">
        <v>0</v>
      </c>
      <c r="E70" s="187"/>
      <c r="F70" s="187"/>
      <c r="G70" s="187"/>
      <c r="H70" s="187">
        <f t="shared" si="9"/>
        <v>0</v>
      </c>
      <c r="I70" s="188">
        <f t="shared" si="10"/>
        <v>0</v>
      </c>
      <c r="J70" s="184"/>
      <c r="K70" s="91">
        <f t="shared" si="11"/>
        <v>0</v>
      </c>
      <c r="S70" s="174"/>
      <c r="T70" s="54"/>
      <c r="U70" s="54"/>
    </row>
    <row r="71" spans="1:21" s="173" customFormat="1" x14ac:dyDescent="0.25">
      <c r="A71" s="189" t="s">
        <v>39</v>
      </c>
      <c r="B71" s="190"/>
      <c r="C71" s="90">
        <v>-977.00000000005821</v>
      </c>
      <c r="D71" s="187">
        <v>45146.65999999988</v>
      </c>
      <c r="E71" s="187"/>
      <c r="F71" s="187"/>
      <c r="G71" s="55">
        <v>45146.59</v>
      </c>
      <c r="H71" s="187">
        <f t="shared" si="9"/>
        <v>-977.00000000005821</v>
      </c>
      <c r="I71" s="188">
        <f t="shared" si="10"/>
        <v>6.999999988329364E-2</v>
      </c>
      <c r="J71" s="184">
        <f>F71</f>
        <v>0</v>
      </c>
      <c r="K71" s="91">
        <f t="shared" si="11"/>
        <v>0</v>
      </c>
      <c r="S71" s="174"/>
      <c r="T71" s="54"/>
      <c r="U71" s="54"/>
    </row>
    <row r="72" spans="1:21" s="173" customFormat="1" x14ac:dyDescent="0.25">
      <c r="A72" s="189" t="s">
        <v>40</v>
      </c>
      <c r="B72" s="190"/>
      <c r="C72" s="90">
        <v>0</v>
      </c>
      <c r="D72" s="187">
        <v>2136.9300000000048</v>
      </c>
      <c r="E72" s="187"/>
      <c r="F72" s="187"/>
      <c r="G72" s="55">
        <v>2136.9299999999998</v>
      </c>
      <c r="H72" s="187">
        <f t="shared" si="9"/>
        <v>0</v>
      </c>
      <c r="I72" s="188">
        <f t="shared" si="10"/>
        <v>5.0022208597511053E-12</v>
      </c>
      <c r="J72" s="184">
        <f>F72</f>
        <v>0</v>
      </c>
      <c r="K72" s="91">
        <f t="shared" si="11"/>
        <v>0</v>
      </c>
      <c r="S72" s="174"/>
      <c r="T72" s="54"/>
      <c r="U72" s="54"/>
    </row>
    <row r="73" spans="1:21" s="173" customFormat="1" ht="13.8" thickBot="1" x14ac:dyDescent="0.3">
      <c r="A73" s="191" t="s">
        <v>41</v>
      </c>
      <c r="B73" s="192"/>
      <c r="C73" s="193">
        <v>-5.0000000002910383E-2</v>
      </c>
      <c r="D73" s="194">
        <v>1521.5700000000002</v>
      </c>
      <c r="E73" s="194"/>
      <c r="F73" s="194"/>
      <c r="G73" s="195">
        <f>247.11+84.25+1704.95+370.22</f>
        <v>2406.5299999999997</v>
      </c>
      <c r="H73" s="194">
        <f t="shared" si="9"/>
        <v>-5.0000000002910383E-2</v>
      </c>
      <c r="I73" s="196">
        <f t="shared" si="10"/>
        <v>-884.95999999999958</v>
      </c>
      <c r="J73" s="184">
        <v>81243.240000000005</v>
      </c>
      <c r="K73" s="91">
        <f t="shared" si="11"/>
        <v>-81243.240000000005</v>
      </c>
      <c r="S73" s="174"/>
      <c r="T73" s="54"/>
      <c r="U73" s="54"/>
    </row>
    <row r="74" spans="1:21" x14ac:dyDescent="0.25">
      <c r="A74" s="197"/>
      <c r="B74" s="198"/>
      <c r="C74" s="132"/>
      <c r="D74" s="199"/>
      <c r="E74" s="200"/>
      <c r="F74" s="200"/>
      <c r="G74" s="200"/>
      <c r="H74" s="200"/>
      <c r="I74" s="201"/>
      <c r="J74" s="202"/>
      <c r="K74" s="203"/>
      <c r="S74" s="157"/>
    </row>
    <row r="75" spans="1:21" ht="13.8" thickBot="1" x14ac:dyDescent="0.3">
      <c r="A75" s="149"/>
      <c r="B75" s="150"/>
      <c r="C75" s="151"/>
      <c r="D75" s="152"/>
      <c r="E75" s="152"/>
      <c r="F75" s="152"/>
      <c r="G75" s="152"/>
      <c r="H75" s="152"/>
      <c r="I75" s="154"/>
      <c r="J75" s="155"/>
      <c r="K75" s="156"/>
      <c r="S75" s="157"/>
    </row>
    <row r="76" spans="1:21" ht="13.8" thickBot="1" x14ac:dyDescent="0.3">
      <c r="A76" s="204" t="s">
        <v>34</v>
      </c>
      <c r="B76" s="205"/>
      <c r="C76" s="206">
        <f>C68+C69+C71+C72+C73</f>
        <v>31727.659999999953</v>
      </c>
      <c r="D76" s="206">
        <f t="shared" ref="D76:I76" si="12">D68+D69+D71+D72+D73</f>
        <v>76556.039999999892</v>
      </c>
      <c r="E76" s="206">
        <f t="shared" si="12"/>
        <v>-2.59</v>
      </c>
      <c r="F76" s="206">
        <f t="shared" si="12"/>
        <v>0</v>
      </c>
      <c r="G76" s="206">
        <f t="shared" si="12"/>
        <v>77437.429999999993</v>
      </c>
      <c r="H76" s="206">
        <f t="shared" si="12"/>
        <v>31725.069999999949</v>
      </c>
      <c r="I76" s="206">
        <f t="shared" si="12"/>
        <v>-883.98000000011507</v>
      </c>
      <c r="J76" s="207">
        <f>J68+J69+J71+J73</f>
        <v>81243.240000000005</v>
      </c>
      <c r="K76" s="207">
        <f>K68+K69+K71+K73</f>
        <v>-81243.240000000005</v>
      </c>
      <c r="S76" s="157"/>
    </row>
    <row r="77" spans="1:21" x14ac:dyDescent="0.25">
      <c r="A77" s="208"/>
      <c r="B77" s="209"/>
      <c r="C77" s="209"/>
      <c r="D77" s="209"/>
      <c r="E77" s="209"/>
      <c r="F77" s="209"/>
      <c r="G77" s="209"/>
      <c r="H77" s="209"/>
      <c r="I77" s="210"/>
      <c r="J77" s="3"/>
      <c r="K77" s="3"/>
      <c r="S77" s="157"/>
    </row>
    <row r="78" spans="1:21" ht="13.8" thickBot="1" x14ac:dyDescent="0.3">
      <c r="A78" s="211"/>
      <c r="B78" s="212"/>
      <c r="C78" s="212"/>
      <c r="D78" s="212"/>
      <c r="E78" s="212"/>
      <c r="F78" s="212"/>
      <c r="G78" s="212"/>
      <c r="H78" s="212"/>
      <c r="I78" s="213"/>
      <c r="J78" s="3"/>
      <c r="K78" s="3"/>
      <c r="S78" s="157"/>
    </row>
    <row r="79" spans="1:21" ht="13.8" thickBot="1" x14ac:dyDescent="0.3">
      <c r="A79" s="214" t="s">
        <v>42</v>
      </c>
      <c r="B79" s="215"/>
      <c r="C79" s="206">
        <f>C62+C76</f>
        <v>1006106.8299999998</v>
      </c>
      <c r="D79" s="206">
        <f t="shared" ref="D79:K79" si="13">D62+D76</f>
        <v>246033.21099999992</v>
      </c>
      <c r="E79" s="206">
        <f t="shared" si="13"/>
        <v>515231.21</v>
      </c>
      <c r="F79" s="206">
        <f t="shared" si="13"/>
        <v>1427408.06</v>
      </c>
      <c r="G79" s="206">
        <f t="shared" si="13"/>
        <v>627110.63000000012</v>
      </c>
      <c r="H79" s="206">
        <f t="shared" si="13"/>
        <v>93929.979999999923</v>
      </c>
      <c r="I79" s="206">
        <f t="shared" si="13"/>
        <v>134153.79099999994</v>
      </c>
      <c r="J79" s="216" t="e">
        <f t="shared" si="13"/>
        <v>#REF!</v>
      </c>
      <c r="K79" s="216" t="e">
        <f t="shared" si="13"/>
        <v>#REF!</v>
      </c>
      <c r="S79" s="157"/>
    </row>
    <row r="80" spans="1:21" x14ac:dyDescent="0.25">
      <c r="J80" s="218"/>
      <c r="K80" s="1"/>
    </row>
    <row r="81" spans="5:11" x14ac:dyDescent="0.25">
      <c r="G81" s="1"/>
      <c r="H81" s="1"/>
      <c r="I81" s="1"/>
      <c r="J81" s="218"/>
      <c r="K81" s="1"/>
    </row>
    <row r="82" spans="5:11" x14ac:dyDescent="0.25">
      <c r="E82" s="5"/>
      <c r="F82" s="5"/>
    </row>
  </sheetData>
  <mergeCells count="73">
    <mergeCell ref="A79:B79"/>
    <mergeCell ref="A72:B72"/>
    <mergeCell ref="A73:B73"/>
    <mergeCell ref="A74:B74"/>
    <mergeCell ref="A75:B75"/>
    <mergeCell ref="A76:B76"/>
    <mergeCell ref="A77:I78"/>
    <mergeCell ref="A66:B66"/>
    <mergeCell ref="A67:I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4:B34"/>
    <mergeCell ref="A35:B35"/>
    <mergeCell ref="A22:B22"/>
    <mergeCell ref="A24:B24"/>
    <mergeCell ref="A25:B25"/>
    <mergeCell ref="A26:B26"/>
    <mergeCell ref="A27:B27"/>
    <mergeCell ref="A28:B28"/>
    <mergeCell ref="A15:B15"/>
    <mergeCell ref="A16:B16"/>
    <mergeCell ref="A18:B18"/>
    <mergeCell ref="A19:B19"/>
    <mergeCell ref="A20:B20"/>
    <mergeCell ref="A21:B21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2024-04-01T07:55:16Z</dcterms:created>
  <dcterms:modified xsi:type="dcterms:W3CDTF">2024-04-01T08:37:36Z</dcterms:modified>
</cp:coreProperties>
</file>