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48" windowWidth="22308" windowHeight="9000"/>
  </bookViews>
  <sheets>
    <sheet name="2023" sheetId="1" r:id="rId1"/>
  </sheets>
  <calcPr calcId="144525"/>
</workbook>
</file>

<file path=xl/calcChain.xml><?xml version="1.0" encoding="utf-8"?>
<calcChain xmlns="http://schemas.openxmlformats.org/spreadsheetml/2006/main">
  <c r="I41" i="1" l="1"/>
  <c r="H41" i="1"/>
  <c r="I40" i="1"/>
  <c r="I39" i="1" s="1"/>
  <c r="G39" i="1"/>
  <c r="F39" i="1" s="1"/>
  <c r="E39" i="1"/>
  <c r="G37" i="1"/>
  <c r="F37" i="1"/>
  <c r="E37" i="1"/>
  <c r="D37" i="1"/>
  <c r="C37" i="1"/>
  <c r="I35" i="1"/>
  <c r="H35" i="1"/>
  <c r="I34" i="1"/>
  <c r="H34" i="1"/>
  <c r="I33" i="1"/>
  <c r="H33" i="1"/>
  <c r="I32" i="1"/>
  <c r="I37" i="1" s="1"/>
  <c r="H32" i="1"/>
  <c r="H37" i="1" s="1"/>
  <c r="F30" i="1"/>
  <c r="D30" i="1"/>
  <c r="C30" i="1"/>
  <c r="H29" i="1"/>
  <c r="E28" i="1"/>
  <c r="I28" i="1" s="1"/>
  <c r="I27" i="1"/>
  <c r="H27" i="1"/>
  <c r="I26" i="1"/>
  <c r="H26" i="1"/>
  <c r="G25" i="1"/>
  <c r="G30" i="1" s="1"/>
  <c r="E25" i="1"/>
  <c r="E30" i="1" s="1"/>
  <c r="G23" i="1"/>
  <c r="F23" i="1"/>
  <c r="E23" i="1"/>
  <c r="D23" i="1"/>
  <c r="D38" i="1" s="1"/>
  <c r="D43" i="1" s="1"/>
  <c r="C23" i="1"/>
  <c r="I21" i="1"/>
  <c r="H21" i="1"/>
  <c r="I19" i="1"/>
  <c r="H19" i="1"/>
  <c r="I17" i="1"/>
  <c r="H17" i="1"/>
  <c r="I15" i="1"/>
  <c r="H15" i="1"/>
  <c r="I13" i="1"/>
  <c r="H13" i="1"/>
  <c r="I11" i="1"/>
  <c r="H11" i="1"/>
  <c r="I9" i="1"/>
  <c r="I23" i="1" s="1"/>
  <c r="H9" i="1"/>
  <c r="H23" i="1" s="1"/>
  <c r="G38" i="1" l="1"/>
  <c r="G43" i="1" s="1"/>
  <c r="H39" i="1"/>
  <c r="F38" i="1"/>
  <c r="F43" i="1" s="1"/>
  <c r="E38" i="1"/>
  <c r="E43" i="1" s="1"/>
  <c r="C38" i="1"/>
  <c r="C43" i="1" s="1"/>
  <c r="I25" i="1"/>
  <c r="I30" i="1" s="1"/>
  <c r="I38" i="1" s="1"/>
  <c r="I43" i="1" s="1"/>
  <c r="H28" i="1"/>
  <c r="H25" i="1"/>
  <c r="H30" i="1" s="1"/>
  <c r="M26" i="1" s="1"/>
  <c r="M27" i="1" s="1"/>
  <c r="H38" i="1" l="1"/>
  <c r="H43" i="1" s="1"/>
</calcChain>
</file>

<file path=xl/sharedStrings.xml><?xml version="1.0" encoding="utf-8"?>
<sst xmlns="http://schemas.openxmlformats.org/spreadsheetml/2006/main" count="38" uniqueCount="36">
  <si>
    <t>УТВЕРЖДАЮ</t>
  </si>
  <si>
    <t>Директор ООО УК "Эталон" _____________________Э.В. Цыганова</t>
  </si>
  <si>
    <t>Информация о состоянии лицевого счета  д.№ 9 по ул. Дружбы народов</t>
  </si>
  <si>
    <t>за период 01.01.2023-31.12.2023</t>
  </si>
  <si>
    <t xml:space="preserve">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</si>
  <si>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</si>
  <si>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</si>
  <si>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</si>
  <si>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</si>
  <si>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</si>
  <si>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</si>
  <si>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</si>
  <si>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</si>
  <si>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- 3321,2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</si>
  <si>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</si>
  <si>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</si>
  <si>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</si>
  <si>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</si>
  <si>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</si>
  <si>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</si>
  <si>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</si>
  <si>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</si>
  <si>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</si>
  <si>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в т.ч. Население</t>
  </si>
  <si>
    <t>пени</t>
  </si>
  <si>
    <t>администрация</t>
  </si>
  <si>
    <t>Платежи банка (%% и услуги банка)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</si>
  <si>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</si>
  <si>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</si>
  <si>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</si>
  <si>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</si>
  <si>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</si>
  <si>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</si>
  <si>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</si>
  <si>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ОАО "Ростелеком"</t>
  </si>
  <si>
    <t>ВСЕГО по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</si>
</sst>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8"/>
      <name val="Arial"/>
      <family val="2"/>
    </font>
    <font>
      <sz val="9"/>
      <name val="Arial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2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right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right" wrapText="1"/>
    </xf>
    <xf numFmtId="0" fontId="6" fillId="0" borderId="0" xfId="1" applyFont="1" applyAlignment="1">
      <alignment horizontal="right" wrapText="1"/>
    </xf>
    <xf numFmtId="0" fontId="8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left"/>
    </xf>
    <xf numFmtId="0" fontId="10" fillId="0" borderId="10" xfId="1" applyFont="1" applyBorder="1" applyAlignment="1">
      <alignment horizontal="left"/>
    </xf>
    <xf numFmtId="3" fontId="10" fillId="0" borderId="9" xfId="1" applyNumberFormat="1" applyFont="1" applyBorder="1" applyAlignment="1">
      <alignment horizontal="center"/>
    </xf>
    <xf numFmtId="3" fontId="10" fillId="2" borderId="11" xfId="1" applyNumberFormat="1" applyFont="1" applyFill="1" applyBorder="1" applyAlignment="1">
      <alignment horizontal="center"/>
    </xf>
    <xf numFmtId="1" fontId="10" fillId="0" borderId="9" xfId="1" applyNumberFormat="1" applyFont="1" applyBorder="1" applyAlignment="1">
      <alignment horizontal="center"/>
    </xf>
    <xf numFmtId="1" fontId="10" fillId="2" borderId="12" xfId="1" applyNumberFormat="1" applyFont="1" applyFill="1" applyBorder="1" applyAlignment="1">
      <alignment horizontal="center"/>
    </xf>
    <xf numFmtId="3" fontId="10" fillId="0" borderId="11" xfId="1" applyNumberFormat="1" applyFont="1" applyBorder="1" applyAlignment="1">
      <alignment horizontal="center"/>
    </xf>
    <xf numFmtId="2" fontId="10" fillId="0" borderId="0" xfId="1" applyNumberFormat="1" applyFont="1"/>
    <xf numFmtId="0" fontId="10" fillId="0" borderId="0" xfId="1" applyFont="1" applyFill="1" applyBorder="1" applyAlignment="1">
      <alignment horizontal="center" wrapText="1"/>
    </xf>
    <xf numFmtId="0" fontId="10" fillId="0" borderId="13" xfId="1" applyFont="1" applyBorder="1" applyAlignment="1">
      <alignment horizontal="left"/>
    </xf>
    <xf numFmtId="0" fontId="10" fillId="0" borderId="14" xfId="1" applyFont="1" applyBorder="1" applyAlignment="1">
      <alignment horizontal="left"/>
    </xf>
    <xf numFmtId="3" fontId="10" fillId="0" borderId="15" xfId="1" applyNumberFormat="1" applyFont="1" applyBorder="1" applyAlignment="1">
      <alignment horizontal="center"/>
    </xf>
    <xf numFmtId="3" fontId="10" fillId="2" borderId="16" xfId="1" applyNumberFormat="1" applyFont="1" applyFill="1" applyBorder="1" applyAlignment="1">
      <alignment horizontal="center"/>
    </xf>
    <xf numFmtId="1" fontId="10" fillId="0" borderId="15" xfId="1" applyNumberFormat="1" applyFont="1" applyBorder="1" applyAlignment="1">
      <alignment horizontal="center"/>
    </xf>
    <xf numFmtId="1" fontId="10" fillId="0" borderId="17" xfId="1" applyNumberFormat="1" applyFont="1" applyBorder="1" applyAlignment="1">
      <alignment horizontal="center"/>
    </xf>
    <xf numFmtId="3" fontId="10" fillId="0" borderId="18" xfId="1" applyNumberFormat="1" applyFont="1" applyBorder="1" applyAlignment="1">
      <alignment horizontal="center"/>
    </xf>
    <xf numFmtId="3" fontId="10" fillId="0" borderId="16" xfId="1" applyNumberFormat="1" applyFont="1" applyBorder="1" applyAlignment="1">
      <alignment horizontal="center"/>
    </xf>
    <xf numFmtId="3" fontId="10" fillId="2" borderId="18" xfId="1" applyNumberFormat="1" applyFont="1" applyFill="1" applyBorder="1" applyAlignment="1">
      <alignment horizontal="center"/>
    </xf>
    <xf numFmtId="1" fontId="10" fillId="0" borderId="19" xfId="1" applyNumberFormat="1" applyFont="1" applyBorder="1" applyAlignment="1">
      <alignment horizontal="center"/>
    </xf>
    <xf numFmtId="1" fontId="10" fillId="0" borderId="20" xfId="1" applyNumberFormat="1" applyFont="1" applyBorder="1" applyAlignment="1">
      <alignment horizontal="center"/>
    </xf>
    <xf numFmtId="0" fontId="10" fillId="0" borderId="0" xfId="1" applyFont="1"/>
    <xf numFmtId="0" fontId="6" fillId="0" borderId="13" xfId="1" applyFont="1" applyBorder="1" applyAlignment="1">
      <alignment horizontal="left"/>
    </xf>
    <xf numFmtId="0" fontId="6" fillId="0" borderId="14" xfId="1" applyFont="1" applyBorder="1" applyAlignment="1">
      <alignment horizontal="left"/>
    </xf>
    <xf numFmtId="3" fontId="6" fillId="0" borderId="19" xfId="1" applyNumberFormat="1" applyFont="1" applyBorder="1" applyAlignment="1">
      <alignment horizontal="center"/>
    </xf>
    <xf numFmtId="3" fontId="6" fillId="2" borderId="18" xfId="1" applyNumberFormat="1" applyFont="1" applyFill="1" applyBorder="1" applyAlignment="1">
      <alignment horizontal="center"/>
    </xf>
    <xf numFmtId="1" fontId="6" fillId="0" borderId="19" xfId="1" applyNumberFormat="1" applyFont="1" applyBorder="1" applyAlignment="1">
      <alignment horizontal="center"/>
    </xf>
    <xf numFmtId="1" fontId="6" fillId="0" borderId="20" xfId="1" applyNumberFormat="1" applyFont="1" applyBorder="1" applyAlignment="1">
      <alignment horizontal="center"/>
    </xf>
    <xf numFmtId="3" fontId="6" fillId="0" borderId="16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0" fontId="10" fillId="0" borderId="19" xfId="1" applyFont="1" applyBorder="1" applyAlignment="1">
      <alignment horizontal="left"/>
    </xf>
    <xf numFmtId="0" fontId="10" fillId="0" borderId="21" xfId="1" applyFont="1" applyBorder="1" applyAlignment="1">
      <alignment horizontal="left"/>
    </xf>
    <xf numFmtId="4" fontId="10" fillId="0" borderId="18" xfId="1" applyNumberFormat="1" applyFont="1" applyBorder="1" applyAlignment="1">
      <alignment horizontal="center"/>
    </xf>
    <xf numFmtId="3" fontId="10" fillId="0" borderId="19" xfId="1" applyNumberFormat="1" applyFont="1" applyBorder="1" applyAlignment="1">
      <alignment horizontal="center"/>
    </xf>
    <xf numFmtId="3" fontId="10" fillId="3" borderId="18" xfId="1" applyNumberFormat="1" applyFont="1" applyFill="1" applyBorder="1" applyAlignment="1">
      <alignment horizontal="center"/>
    </xf>
    <xf numFmtId="3" fontId="10" fillId="3" borderId="20" xfId="1" applyNumberFormat="1" applyFont="1" applyFill="1" applyBorder="1" applyAlignment="1">
      <alignment horizontal="center"/>
    </xf>
    <xf numFmtId="3" fontId="10" fillId="0" borderId="20" xfId="1" applyNumberFormat="1" applyFont="1" applyBorder="1" applyAlignment="1">
      <alignment horizontal="center"/>
    </xf>
    <xf numFmtId="0" fontId="6" fillId="0" borderId="22" xfId="1" applyFont="1" applyBorder="1" applyAlignment="1">
      <alignment horizontal="left"/>
    </xf>
    <xf numFmtId="0" fontId="6" fillId="0" borderId="23" xfId="1" applyFont="1" applyBorder="1" applyAlignment="1">
      <alignment horizontal="left"/>
    </xf>
    <xf numFmtId="3" fontId="6" fillId="0" borderId="24" xfId="1" applyNumberFormat="1" applyFont="1" applyBorder="1" applyAlignment="1">
      <alignment horizontal="center"/>
    </xf>
    <xf numFmtId="3" fontId="6" fillId="0" borderId="25" xfId="1" applyNumberFormat="1" applyFont="1" applyBorder="1" applyAlignment="1">
      <alignment horizontal="center"/>
    </xf>
    <xf numFmtId="1" fontId="6" fillId="0" borderId="24" xfId="1" applyNumberFormat="1" applyFont="1" applyBorder="1" applyAlignment="1">
      <alignment horizontal="center"/>
    </xf>
    <xf numFmtId="1" fontId="6" fillId="0" borderId="26" xfId="1" applyNumberFormat="1" applyFont="1" applyBorder="1" applyAlignment="1">
      <alignment horizontal="center"/>
    </xf>
    <xf numFmtId="0" fontId="3" fillId="4" borderId="27" xfId="1" applyFont="1" applyFill="1" applyBorder="1" applyAlignment="1">
      <alignment horizontal="center"/>
    </xf>
    <xf numFmtId="0" fontId="3" fillId="4" borderId="28" xfId="1" applyFont="1" applyFill="1" applyBorder="1" applyAlignment="1">
      <alignment horizontal="center"/>
    </xf>
    <xf numFmtId="3" fontId="3" fillId="4" borderId="27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3" fontId="3" fillId="2" borderId="5" xfId="1" applyNumberFormat="1" applyFont="1" applyFill="1" applyBorder="1" applyAlignment="1">
      <alignment horizontal="center"/>
    </xf>
    <xf numFmtId="3" fontId="3" fillId="2" borderId="29" xfId="1" applyNumberFormat="1" applyFont="1" applyFill="1" applyBorder="1" applyAlignment="1">
      <alignment horizontal="center"/>
    </xf>
    <xf numFmtId="0" fontId="10" fillId="0" borderId="30" xfId="1" applyFont="1" applyBorder="1" applyAlignment="1">
      <alignment horizontal="left" wrapText="1"/>
    </xf>
    <xf numFmtId="0" fontId="10" fillId="0" borderId="31" xfId="1" applyFont="1" applyBorder="1" applyAlignment="1">
      <alignment horizontal="left" wrapText="1"/>
    </xf>
    <xf numFmtId="3" fontId="10" fillId="2" borderId="32" xfId="1" applyNumberFormat="1" applyFont="1" applyFill="1" applyBorder="1" applyAlignment="1">
      <alignment horizontal="center"/>
    </xf>
    <xf numFmtId="3" fontId="10" fillId="2" borderId="28" xfId="1" applyNumberFormat="1" applyFont="1" applyFill="1" applyBorder="1" applyAlignment="1">
      <alignment horizontal="center"/>
    </xf>
    <xf numFmtId="3" fontId="10" fillId="0" borderId="0" xfId="1" applyNumberFormat="1" applyFont="1"/>
    <xf numFmtId="4" fontId="12" fillId="5" borderId="33" xfId="2" applyNumberFormat="1" applyFont="1" applyFill="1" applyBorder="1" applyAlignment="1">
      <alignment horizontal="right" vertical="top" wrapText="1"/>
    </xf>
    <xf numFmtId="0" fontId="10" fillId="6" borderId="34" xfId="1" applyFont="1" applyFill="1" applyBorder="1" applyAlignment="1">
      <alignment horizontal="center" wrapText="1"/>
    </xf>
    <xf numFmtId="0" fontId="10" fillId="6" borderId="35" xfId="1" applyFont="1" applyFill="1" applyBorder="1" applyAlignment="1">
      <alignment horizontal="center" wrapText="1"/>
    </xf>
    <xf numFmtId="3" fontId="10" fillId="6" borderId="12" xfId="1" applyNumberFormat="1" applyFont="1" applyFill="1" applyBorder="1" applyAlignment="1">
      <alignment horizontal="center"/>
    </xf>
    <xf numFmtId="3" fontId="10" fillId="6" borderId="11" xfId="1" applyNumberFormat="1" applyFont="1" applyFill="1" applyBorder="1" applyAlignment="1">
      <alignment horizontal="center"/>
    </xf>
    <xf numFmtId="4" fontId="10" fillId="0" borderId="0" xfId="1" applyNumberFormat="1" applyFont="1"/>
    <xf numFmtId="0" fontId="10" fillId="6" borderId="13" xfId="1" applyFont="1" applyFill="1" applyBorder="1" applyAlignment="1">
      <alignment horizontal="center" wrapText="1"/>
    </xf>
    <xf numFmtId="0" fontId="10" fillId="6" borderId="36" xfId="1" applyFont="1" applyFill="1" applyBorder="1" applyAlignment="1">
      <alignment horizontal="center" wrapText="1"/>
    </xf>
    <xf numFmtId="3" fontId="10" fillId="6" borderId="20" xfId="1" applyNumberFormat="1" applyFont="1" applyFill="1" applyBorder="1" applyAlignment="1">
      <alignment horizontal="center"/>
    </xf>
    <xf numFmtId="3" fontId="10" fillId="6" borderId="16" xfId="1" applyNumberFormat="1" applyFont="1" applyFill="1" applyBorder="1" applyAlignment="1">
      <alignment horizontal="center"/>
    </xf>
    <xf numFmtId="0" fontId="10" fillId="6" borderId="22" xfId="1" applyFont="1" applyFill="1" applyBorder="1" applyAlignment="1">
      <alignment horizontal="center" wrapText="1"/>
    </xf>
    <xf numFmtId="0" fontId="10" fillId="6" borderId="37" xfId="1" applyFont="1" applyFill="1" applyBorder="1" applyAlignment="1">
      <alignment horizontal="center" wrapText="1"/>
    </xf>
    <xf numFmtId="3" fontId="10" fillId="6" borderId="26" xfId="1" applyNumberFormat="1" applyFont="1" applyFill="1" applyBorder="1" applyAlignment="1">
      <alignment horizontal="center"/>
    </xf>
    <xf numFmtId="3" fontId="10" fillId="6" borderId="25" xfId="1" applyNumberFormat="1" applyFont="1" applyFill="1" applyBorder="1" applyAlignment="1">
      <alignment horizontal="center"/>
    </xf>
    <xf numFmtId="0" fontId="10" fillId="0" borderId="38" xfId="1" applyFont="1" applyBorder="1" applyAlignment="1">
      <alignment horizontal="left" wrapText="1"/>
    </xf>
    <xf numFmtId="0" fontId="0" fillId="0" borderId="39" xfId="0" applyBorder="1" applyAlignment="1">
      <alignment horizontal="left" wrapText="1"/>
    </xf>
    <xf numFmtId="3" fontId="10" fillId="2" borderId="17" xfId="1" applyNumberFormat="1" applyFont="1" applyFill="1" applyBorder="1" applyAlignment="1">
      <alignment horizontal="center"/>
    </xf>
    <xf numFmtId="0" fontId="3" fillId="4" borderId="20" xfId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3" fontId="3" fillId="4" borderId="20" xfId="1" applyNumberFormat="1" applyFont="1" applyFill="1" applyBorder="1" applyAlignment="1">
      <alignment horizontal="center"/>
    </xf>
    <xf numFmtId="3" fontId="1" fillId="0" borderId="0" xfId="1" applyNumberFormat="1"/>
    <xf numFmtId="0" fontId="3" fillId="0" borderId="4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41" xfId="1" applyFont="1" applyBorder="1" applyAlignment="1">
      <alignment horizontal="center"/>
    </xf>
    <xf numFmtId="3" fontId="0" fillId="0" borderId="0" xfId="0" applyNumberFormat="1"/>
    <xf numFmtId="0" fontId="10" fillId="0" borderId="9" xfId="1" applyFont="1" applyBorder="1" applyAlignment="1">
      <alignment horizontal="left" wrapText="1"/>
    </xf>
    <xf numFmtId="0" fontId="10" fillId="0" borderId="12" xfId="1" applyFont="1" applyBorder="1" applyAlignment="1">
      <alignment horizontal="left" wrapText="1"/>
    </xf>
    <xf numFmtId="3" fontId="10" fillId="0" borderId="12" xfId="1" applyNumberFormat="1" applyFont="1" applyBorder="1" applyAlignment="1">
      <alignment horizontal="center"/>
    </xf>
    <xf numFmtId="3" fontId="10" fillId="2" borderId="12" xfId="1" applyNumberFormat="1" applyFont="1" applyFill="1" applyBorder="1" applyAlignment="1">
      <alignment horizontal="center"/>
    </xf>
    <xf numFmtId="0" fontId="10" fillId="0" borderId="19" xfId="1" applyFont="1" applyBorder="1" applyAlignment="1">
      <alignment horizontal="left" wrapText="1"/>
    </xf>
    <xf numFmtId="0" fontId="10" fillId="0" borderId="20" xfId="1" applyFont="1" applyBorder="1" applyAlignment="1">
      <alignment horizontal="left" wrapText="1"/>
    </xf>
    <xf numFmtId="3" fontId="10" fillId="2" borderId="20" xfId="1" applyNumberFormat="1" applyFont="1" applyFill="1" applyBorder="1" applyAlignment="1">
      <alignment horizontal="center"/>
    </xf>
    <xf numFmtId="0" fontId="10" fillId="0" borderId="20" xfId="1" applyFont="1" applyBorder="1" applyAlignment="1">
      <alignment horizontal="left"/>
    </xf>
    <xf numFmtId="0" fontId="6" fillId="0" borderId="24" xfId="1" applyFont="1" applyBorder="1" applyAlignment="1">
      <alignment horizontal="left"/>
    </xf>
    <xf numFmtId="0" fontId="6" fillId="0" borderId="26" xfId="1" applyFont="1" applyBorder="1" applyAlignment="1">
      <alignment horizontal="left"/>
    </xf>
    <xf numFmtId="3" fontId="6" fillId="0" borderId="26" xfId="1" applyNumberFormat="1" applyFont="1" applyBorder="1" applyAlignment="1">
      <alignment horizontal="center"/>
    </xf>
    <xf numFmtId="3" fontId="10" fillId="0" borderId="26" xfId="1" applyNumberFormat="1" applyFont="1" applyBorder="1" applyAlignment="1">
      <alignment horizontal="center"/>
    </xf>
    <xf numFmtId="0" fontId="3" fillId="4" borderId="42" xfId="1" applyFont="1" applyFill="1" applyBorder="1" applyAlignment="1">
      <alignment horizontal="center"/>
    </xf>
    <xf numFmtId="0" fontId="3" fillId="4" borderId="43" xfId="1" applyFont="1" applyFill="1" applyBorder="1" applyAlignment="1">
      <alignment horizontal="center"/>
    </xf>
    <xf numFmtId="3" fontId="3" fillId="4" borderId="43" xfId="1" applyNumberFormat="1" applyFont="1" applyFill="1" applyBorder="1" applyAlignment="1">
      <alignment horizontal="center"/>
    </xf>
    <xf numFmtId="0" fontId="3" fillId="4" borderId="27" xfId="1" applyFont="1" applyFill="1" applyBorder="1" applyAlignment="1">
      <alignment horizontal="left"/>
    </xf>
    <xf numFmtId="0" fontId="3" fillId="4" borderId="28" xfId="1" applyFont="1" applyFill="1" applyBorder="1" applyAlignment="1">
      <alignment horizontal="left"/>
    </xf>
    <xf numFmtId="0" fontId="10" fillId="2" borderId="10" xfId="1" applyFont="1" applyFill="1" applyBorder="1" applyAlignment="1">
      <alignment horizontal="center" wrapText="1"/>
    </xf>
    <xf numFmtId="0" fontId="10" fillId="2" borderId="35" xfId="1" applyFont="1" applyFill="1" applyBorder="1" applyAlignment="1">
      <alignment horizontal="center" wrapText="1"/>
    </xf>
    <xf numFmtId="3" fontId="10" fillId="0" borderId="17" xfId="1" applyNumberFormat="1" applyFont="1" applyBorder="1" applyAlignment="1">
      <alignment horizontal="center"/>
    </xf>
    <xf numFmtId="0" fontId="13" fillId="0" borderId="0" xfId="1" applyFont="1"/>
    <xf numFmtId="0" fontId="14" fillId="0" borderId="0" xfId="0" applyFont="1"/>
    <xf numFmtId="0" fontId="10" fillId="2" borderId="20" xfId="1" applyFont="1" applyFill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_Др 9 202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4"/>
  <sheetViews>
    <sheetView tabSelected="1" workbookViewId="0">
      <selection activeCell="H58" sqref="H58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0" width="10.109375" hidden="1" customWidth="1"/>
    <col min="11" max="11" width="0" hidden="1" customWidth="1"/>
    <col min="12" max="12" width="10.109375" bestFit="1" customWidth="1"/>
    <col min="13" max="13" width="12.6640625" customWidth="1"/>
    <col min="14" max="14" width="12.33203125" customWidth="1"/>
  </cols>
  <sheetData>
    <row r="1" spans="1:14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  <c r="L2" s="1"/>
      <c r="M2" s="1"/>
      <c r="N2" s="1"/>
    </row>
    <row r="3" spans="1:14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1"/>
      <c r="K3" s="1"/>
      <c r="L3" s="1"/>
      <c r="M3" s="1"/>
      <c r="N3" s="1"/>
    </row>
    <row r="4" spans="1:14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1"/>
      <c r="K4" s="1"/>
      <c r="L4" s="1"/>
      <c r="M4" s="1"/>
      <c r="N4" s="1"/>
    </row>
    <row r="5" spans="1:14" ht="15" thickBot="1" x14ac:dyDescent="0.35">
      <c r="A5" s="4" t="s">
        <v>4</v>
      </c>
      <c r="B5" s="4"/>
      <c r="C5" s="4"/>
      <c r="D5" s="4"/>
      <c r="E5" s="4"/>
      <c r="F5" s="4"/>
      <c r="G5" s="4"/>
      <c r="H5" s="4"/>
      <c r="I5" s="4"/>
      <c r="J5" s="1"/>
      <c r="K5" s="1"/>
      <c r="L5" s="1"/>
      <c r="M5" s="1"/>
      <c r="N5" s="1"/>
    </row>
    <row r="6" spans="1:14" ht="48.6" thickBot="1" x14ac:dyDescent="0.35">
      <c r="A6" s="5" t="s">
        <v>5</v>
      </c>
      <c r="B6" s="6"/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8" t="s">
        <v>12</v>
      </c>
      <c r="J6" s="1"/>
      <c r="K6" s="9"/>
      <c r="L6" s="9"/>
      <c r="M6" s="1"/>
      <c r="N6" s="1"/>
    </row>
    <row r="7" spans="1:14" x14ac:dyDescent="0.3">
      <c r="A7" s="10">
        <v>1</v>
      </c>
      <c r="B7" s="11"/>
      <c r="C7" s="12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4">
        <v>8</v>
      </c>
      <c r="J7" s="15"/>
      <c r="K7" s="16"/>
      <c r="L7" s="17"/>
      <c r="M7" s="1"/>
      <c r="N7" s="1"/>
    </row>
    <row r="8" spans="1:14" ht="15" thickBot="1" x14ac:dyDescent="0.35">
      <c r="A8" s="18" t="s">
        <v>13</v>
      </c>
      <c r="B8" s="19"/>
      <c r="C8" s="19"/>
      <c r="D8" s="19"/>
      <c r="E8" s="19"/>
      <c r="F8" s="19"/>
      <c r="G8" s="19"/>
      <c r="H8" s="19"/>
      <c r="I8" s="20"/>
      <c r="J8" s="15"/>
      <c r="K8" s="16"/>
      <c r="L8" s="17"/>
      <c r="M8" s="1"/>
      <c r="N8" s="1"/>
    </row>
    <row r="9" spans="1:14" x14ac:dyDescent="0.3">
      <c r="A9" s="21" t="s">
        <v>14</v>
      </c>
      <c r="B9" s="22"/>
      <c r="C9" s="23">
        <v>66.92000000027474</v>
      </c>
      <c r="D9" s="24">
        <v>54867.810000000289</v>
      </c>
      <c r="E9" s="25">
        <v>578687.09</v>
      </c>
      <c r="F9" s="26">
        <v>578687.09</v>
      </c>
      <c r="G9" s="27">
        <v>569931.68000000005</v>
      </c>
      <c r="H9" s="23">
        <f>C9+E9-F9</f>
        <v>66.92000000027474</v>
      </c>
      <c r="I9" s="27">
        <f>D9+E9-G9</f>
        <v>63623.220000000205</v>
      </c>
      <c r="J9" s="28"/>
      <c r="K9" s="29"/>
      <c r="L9" s="29"/>
      <c r="M9" s="29"/>
      <c r="N9" s="29"/>
    </row>
    <row r="10" spans="1:14" x14ac:dyDescent="0.3">
      <c r="A10" s="30"/>
      <c r="B10" s="31"/>
      <c r="C10" s="32"/>
      <c r="D10" s="33"/>
      <c r="E10" s="34"/>
      <c r="F10" s="35"/>
      <c r="G10" s="36"/>
      <c r="H10" s="32"/>
      <c r="I10" s="37"/>
      <c r="J10" s="28"/>
      <c r="K10" s="29"/>
      <c r="L10" s="29"/>
      <c r="M10" s="29"/>
      <c r="N10" s="29"/>
    </row>
    <row r="11" spans="1:14" x14ac:dyDescent="0.3">
      <c r="A11" s="30" t="s">
        <v>15</v>
      </c>
      <c r="B11" s="31"/>
      <c r="C11" s="32">
        <v>47027.729999999952</v>
      </c>
      <c r="D11" s="38">
        <v>40513.820000000123</v>
      </c>
      <c r="E11" s="39">
        <v>380447.96</v>
      </c>
      <c r="F11" s="40">
        <v>180697</v>
      </c>
      <c r="G11" s="36">
        <v>386168.6</v>
      </c>
      <c r="H11" s="32">
        <f>C11+E11-F11</f>
        <v>246778.68999999994</v>
      </c>
      <c r="I11" s="36">
        <f>D11+E11-G11</f>
        <v>34793.180000000168</v>
      </c>
      <c r="J11" s="28"/>
      <c r="K11" s="41"/>
      <c r="L11" s="41"/>
      <c r="M11" s="41"/>
      <c r="N11" s="41"/>
    </row>
    <row r="12" spans="1:14" x14ac:dyDescent="0.3">
      <c r="A12" s="42"/>
      <c r="B12" s="43"/>
      <c r="C12" s="44"/>
      <c r="D12" s="45"/>
      <c r="E12" s="46"/>
      <c r="F12" s="47"/>
      <c r="G12" s="48"/>
      <c r="H12" s="44"/>
      <c r="I12" s="49"/>
      <c r="J12" s="1"/>
      <c r="K12" s="1"/>
      <c r="L12" s="1"/>
      <c r="M12" s="1"/>
      <c r="N12" s="1"/>
    </row>
    <row r="13" spans="1:14" x14ac:dyDescent="0.3">
      <c r="A13" s="50" t="s">
        <v>16</v>
      </c>
      <c r="B13" s="51"/>
      <c r="C13" s="32">
        <v>-0.15999999998894054</v>
      </c>
      <c r="D13" s="38">
        <v>11663.310000000012</v>
      </c>
      <c r="E13" s="39">
        <v>119962.8</v>
      </c>
      <c r="F13" s="40">
        <v>119962.8</v>
      </c>
      <c r="G13" s="36">
        <v>119003.31</v>
      </c>
      <c r="H13" s="32">
        <f>C13+E13-F13</f>
        <v>-0.15999999998894054</v>
      </c>
      <c r="I13" s="36">
        <f>D13+E13-G13</f>
        <v>12622.800000000017</v>
      </c>
      <c r="J13" s="1"/>
      <c r="K13" s="1"/>
      <c r="L13" s="1"/>
      <c r="M13" s="1"/>
      <c r="N13" s="1"/>
    </row>
    <row r="14" spans="1:14" x14ac:dyDescent="0.3">
      <c r="A14" s="42"/>
      <c r="B14" s="43"/>
      <c r="C14" s="44"/>
      <c r="D14" s="48"/>
      <c r="E14" s="46"/>
      <c r="F14" s="47"/>
      <c r="G14" s="48"/>
      <c r="H14" s="32"/>
      <c r="I14" s="52"/>
      <c r="J14" s="1"/>
      <c r="K14" s="1"/>
      <c r="L14" s="1"/>
      <c r="M14" s="1"/>
      <c r="N14" s="1"/>
    </row>
    <row r="15" spans="1:14" x14ac:dyDescent="0.3">
      <c r="A15" s="50" t="s">
        <v>17</v>
      </c>
      <c r="B15" s="51"/>
      <c r="C15" s="53">
        <v>-0.48000000003958121</v>
      </c>
      <c r="D15" s="36">
        <v>1986.8300000000017</v>
      </c>
      <c r="E15" s="39">
        <v>23459.599999999999</v>
      </c>
      <c r="F15" s="40">
        <v>23459.599999999999</v>
      </c>
      <c r="G15" s="36">
        <v>24061.66</v>
      </c>
      <c r="H15" s="32">
        <f>C15+E15-F15</f>
        <v>-0.48000000003958121</v>
      </c>
      <c r="I15" s="36">
        <f>D15+E15-G15</f>
        <v>1384.7700000000004</v>
      </c>
      <c r="J15" s="54">
        <v>8353.15</v>
      </c>
      <c r="K15" s="55"/>
    </row>
    <row r="16" spans="1:14" x14ac:dyDescent="0.3">
      <c r="A16" s="50"/>
      <c r="B16" s="51"/>
      <c r="C16" s="53"/>
      <c r="D16" s="36"/>
      <c r="E16" s="39"/>
      <c r="F16" s="40"/>
      <c r="G16" s="36"/>
      <c r="H16" s="32"/>
      <c r="I16" s="36"/>
      <c r="J16" s="54"/>
      <c r="K16" s="54"/>
    </row>
    <row r="17" spans="1:14" x14ac:dyDescent="0.3">
      <c r="A17" s="50" t="s">
        <v>18</v>
      </c>
      <c r="B17" s="51"/>
      <c r="C17" s="53">
        <v>-0.48000000003958121</v>
      </c>
      <c r="D17" s="36">
        <v>1560.0000000000027</v>
      </c>
      <c r="E17" s="39">
        <v>17661.13</v>
      </c>
      <c r="F17" s="40">
        <v>17661.13</v>
      </c>
      <c r="G17" s="36">
        <v>18166.240000000002</v>
      </c>
      <c r="H17" s="32">
        <f>C17+E17-F17</f>
        <v>-0.48000000003958121</v>
      </c>
      <c r="I17" s="36">
        <f>D17+E17-G17</f>
        <v>1054.8900000000031</v>
      </c>
      <c r="J17" s="54">
        <v>11752.58</v>
      </c>
      <c r="K17" s="55"/>
    </row>
    <row r="18" spans="1:14" x14ac:dyDescent="0.3">
      <c r="A18" s="50"/>
      <c r="B18" s="51"/>
      <c r="C18" s="53"/>
      <c r="D18" s="36"/>
      <c r="E18" s="39"/>
      <c r="F18" s="40"/>
      <c r="G18" s="36"/>
      <c r="H18" s="32"/>
      <c r="I18" s="36"/>
      <c r="J18" s="54"/>
      <c r="K18" s="54"/>
    </row>
    <row r="19" spans="1:14" x14ac:dyDescent="0.3">
      <c r="A19" s="50" t="s">
        <v>19</v>
      </c>
      <c r="B19" s="51"/>
      <c r="C19" s="53">
        <v>-0.48000000003230525</v>
      </c>
      <c r="D19" s="36">
        <v>3329.4200000000092</v>
      </c>
      <c r="E19" s="39">
        <v>13096.05</v>
      </c>
      <c r="F19" s="40">
        <v>13096.05</v>
      </c>
      <c r="G19" s="36">
        <v>13110.51</v>
      </c>
      <c r="H19" s="32">
        <f>C19+E19-F19</f>
        <v>-0.48000000003230525</v>
      </c>
      <c r="I19" s="36">
        <f>D19+E19-G19</f>
        <v>3314.9600000000082</v>
      </c>
      <c r="J19" s="54">
        <v>24726.6</v>
      </c>
      <c r="K19" s="55"/>
    </row>
    <row r="20" spans="1:14" x14ac:dyDescent="0.3">
      <c r="A20" s="50"/>
      <c r="B20" s="51"/>
      <c r="C20" s="53"/>
      <c r="D20" s="36"/>
      <c r="E20" s="39"/>
      <c r="F20" s="40"/>
      <c r="G20" s="36"/>
      <c r="H20" s="32"/>
      <c r="I20" s="36"/>
      <c r="J20" s="54"/>
      <c r="K20" s="54"/>
    </row>
    <row r="21" spans="1:14" x14ac:dyDescent="0.3">
      <c r="A21" s="50" t="s">
        <v>20</v>
      </c>
      <c r="B21" s="51"/>
      <c r="C21" s="53">
        <v>7.9999999987194315E-2</v>
      </c>
      <c r="D21" s="33">
        <v>0</v>
      </c>
      <c r="E21" s="53"/>
      <c r="F21" s="56"/>
      <c r="G21" s="37"/>
      <c r="H21" s="53">
        <f>C21+E21-F21</f>
        <v>7.9999999987194315E-2</v>
      </c>
      <c r="I21" s="36">
        <f>D21+E21-G21</f>
        <v>0</v>
      </c>
      <c r="J21" s="1"/>
    </row>
    <row r="22" spans="1:14" ht="15" thickBot="1" x14ac:dyDescent="0.35">
      <c r="A22" s="57"/>
      <c r="B22" s="58"/>
      <c r="C22" s="59"/>
      <c r="D22" s="60"/>
      <c r="E22" s="61"/>
      <c r="F22" s="62"/>
      <c r="G22" s="60"/>
      <c r="H22" s="59"/>
      <c r="I22" s="60"/>
      <c r="J22" s="1"/>
      <c r="K22" s="1"/>
      <c r="L22" s="1"/>
      <c r="M22" s="1"/>
      <c r="N22" s="1"/>
    </row>
    <row r="23" spans="1:14" ht="15" thickBot="1" x14ac:dyDescent="0.35">
      <c r="A23" s="63" t="s">
        <v>21</v>
      </c>
      <c r="B23" s="64"/>
      <c r="C23" s="65">
        <f>C9+C11+C13+C15+C17+C19+C21</f>
        <v>47093.130000000114</v>
      </c>
      <c r="D23" s="65">
        <f t="shared" ref="D23:I23" si="0">D9+D11+D13+D15+D17+D19+D21</f>
        <v>113921.19000000044</v>
      </c>
      <c r="E23" s="65">
        <f t="shared" si="0"/>
        <v>1133314.6300000001</v>
      </c>
      <c r="F23" s="65">
        <f t="shared" si="0"/>
        <v>933563.67</v>
      </c>
      <c r="G23" s="65">
        <f t="shared" si="0"/>
        <v>1130442</v>
      </c>
      <c r="H23" s="65">
        <f t="shared" si="0"/>
        <v>246844.09000000011</v>
      </c>
      <c r="I23" s="65">
        <f t="shared" si="0"/>
        <v>116793.8200000004</v>
      </c>
      <c r="J23" s="1"/>
      <c r="K23" s="1"/>
      <c r="L23" s="1"/>
      <c r="M23" s="1"/>
      <c r="N23" s="1"/>
    </row>
    <row r="24" spans="1:14" ht="15" thickBot="1" x14ac:dyDescent="0.35">
      <c r="A24" s="66"/>
      <c r="B24" s="67"/>
      <c r="C24" s="68"/>
      <c r="D24" s="68"/>
      <c r="E24" s="68"/>
      <c r="F24" s="68"/>
      <c r="G24" s="68"/>
      <c r="H24" s="68"/>
      <c r="I24" s="69"/>
      <c r="J24" s="1"/>
      <c r="K24" s="1"/>
      <c r="L24" s="1"/>
      <c r="M24" s="1"/>
      <c r="N24" s="1"/>
    </row>
    <row r="25" spans="1:14" ht="29.25" customHeight="1" thickBot="1" x14ac:dyDescent="0.35">
      <c r="A25" s="70" t="s">
        <v>22</v>
      </c>
      <c r="B25" s="71"/>
      <c r="C25" s="72">
        <v>705632.05000000016</v>
      </c>
      <c r="D25" s="72">
        <v>36764.230000000214</v>
      </c>
      <c r="E25" s="72">
        <f>SUM(E26:E28)</f>
        <v>445721.81</v>
      </c>
      <c r="F25" s="72">
        <v>931100</v>
      </c>
      <c r="G25" s="72">
        <f>SUM(G26:G28)</f>
        <v>442092.68</v>
      </c>
      <c r="H25" s="72">
        <f>C25+E25-F25</f>
        <v>220253.8600000001</v>
      </c>
      <c r="I25" s="73">
        <f>D25+E25-G25</f>
        <v>40393.360000000219</v>
      </c>
      <c r="J25" s="28"/>
      <c r="K25" s="41"/>
      <c r="L25" s="41"/>
      <c r="M25" s="74"/>
      <c r="N25" s="75"/>
    </row>
    <row r="26" spans="1:14" ht="29.25" hidden="1" customHeight="1" x14ac:dyDescent="0.3">
      <c r="A26" s="76" t="s">
        <v>23</v>
      </c>
      <c r="B26" s="77"/>
      <c r="C26" s="78">
        <v>376808.40000000008</v>
      </c>
      <c r="D26" s="78">
        <v>36764.230000000214</v>
      </c>
      <c r="E26" s="78">
        <v>413750.4</v>
      </c>
      <c r="F26" s="78"/>
      <c r="G26" s="78">
        <v>410121.27</v>
      </c>
      <c r="H26" s="78">
        <f t="shared" ref="H26:H28" si="1">C26+E26-F26</f>
        <v>790558.8</v>
      </c>
      <c r="I26" s="79">
        <f t="shared" ref="I26:I28" si="2">D26+E26-G26</f>
        <v>40393.360000000219</v>
      </c>
      <c r="J26" s="28"/>
      <c r="K26" s="41"/>
      <c r="L26" s="41"/>
      <c r="M26" s="80">
        <f>H30-I30</f>
        <v>219102.26999999987</v>
      </c>
      <c r="N26" s="41">
        <v>219102.27</v>
      </c>
    </row>
    <row r="27" spans="1:14" ht="29.25" hidden="1" customHeight="1" x14ac:dyDescent="0.3">
      <c r="A27" s="81" t="s">
        <v>24</v>
      </c>
      <c r="B27" s="82"/>
      <c r="C27" s="83">
        <v>21.05</v>
      </c>
      <c r="D27" s="83">
        <v>0</v>
      </c>
      <c r="E27" s="83">
        <v>221.72</v>
      </c>
      <c r="F27" s="83"/>
      <c r="G27" s="83">
        <v>221.72</v>
      </c>
      <c r="H27" s="83">
        <f t="shared" si="1"/>
        <v>242.77</v>
      </c>
      <c r="I27" s="84">
        <f t="shared" si="2"/>
        <v>0</v>
      </c>
      <c r="J27" s="28"/>
      <c r="K27" s="41"/>
      <c r="L27" s="41"/>
      <c r="M27" s="80">
        <f>M26-N26</f>
        <v>0</v>
      </c>
      <c r="N27" s="41"/>
    </row>
    <row r="28" spans="1:14" ht="29.25" hidden="1" customHeight="1" x14ac:dyDescent="0.3">
      <c r="A28" s="85" t="s">
        <v>25</v>
      </c>
      <c r="B28" s="86"/>
      <c r="C28" s="87">
        <v>31065.119999999999</v>
      </c>
      <c r="D28" s="87">
        <v>0</v>
      </c>
      <c r="E28" s="87">
        <f>25583.04+6166.65</f>
        <v>31749.690000000002</v>
      </c>
      <c r="F28" s="87"/>
      <c r="G28" s="87">
        <v>31749.69</v>
      </c>
      <c r="H28" s="87">
        <f t="shared" si="1"/>
        <v>62814.81</v>
      </c>
      <c r="I28" s="88">
        <f t="shared" si="2"/>
        <v>0</v>
      </c>
      <c r="J28" s="28"/>
      <c r="K28" s="41"/>
      <c r="L28" s="41"/>
      <c r="M28" s="41"/>
      <c r="N28" s="41"/>
    </row>
    <row r="29" spans="1:14" ht="29.25" customHeight="1" x14ac:dyDescent="0.3">
      <c r="A29" s="89" t="s">
        <v>26</v>
      </c>
      <c r="B29" s="90"/>
      <c r="C29" s="91">
        <v>28632.079999999998</v>
      </c>
      <c r="D29" s="91"/>
      <c r="E29" s="91">
        <v>10609.69</v>
      </c>
      <c r="F29" s="91"/>
      <c r="G29" s="91">
        <v>10609.69</v>
      </c>
      <c r="H29" s="91">
        <f>C29+E29-F29</f>
        <v>39241.769999999997</v>
      </c>
      <c r="I29" s="91"/>
      <c r="J29" s="28"/>
      <c r="K29" s="41"/>
      <c r="L29" s="41"/>
      <c r="M29" s="41"/>
      <c r="N29" s="41"/>
    </row>
    <row r="30" spans="1:14" x14ac:dyDescent="0.3">
      <c r="A30" s="92" t="s">
        <v>21</v>
      </c>
      <c r="B30" s="93"/>
      <c r="C30" s="94">
        <f>C25+C29</f>
        <v>734264.13000000012</v>
      </c>
      <c r="D30" s="94">
        <f>D25</f>
        <v>36764.230000000214</v>
      </c>
      <c r="E30" s="94">
        <f>E25+E29</f>
        <v>456331.5</v>
      </c>
      <c r="F30" s="94">
        <f>F25+F29</f>
        <v>931100</v>
      </c>
      <c r="G30" s="94">
        <f>G25+G29</f>
        <v>452702.37</v>
      </c>
      <c r="H30" s="94">
        <f>H25+H29</f>
        <v>259495.63000000009</v>
      </c>
      <c r="I30" s="94">
        <f>I25+I29</f>
        <v>40393.360000000219</v>
      </c>
      <c r="J30" s="1"/>
      <c r="K30" s="1"/>
      <c r="L30" s="95"/>
      <c r="M30" s="95"/>
      <c r="N30" s="1"/>
    </row>
    <row r="31" spans="1:14" ht="15" thickBot="1" x14ac:dyDescent="0.35">
      <c r="A31" s="96"/>
      <c r="B31" s="97"/>
      <c r="C31" s="97"/>
      <c r="D31" s="97"/>
      <c r="E31" s="97"/>
      <c r="F31" s="97"/>
      <c r="G31" s="97"/>
      <c r="H31" s="97"/>
      <c r="I31" s="98"/>
      <c r="J31" s="1"/>
      <c r="M31" s="99"/>
    </row>
    <row r="32" spans="1:14" x14ac:dyDescent="0.3">
      <c r="A32" s="100" t="s">
        <v>27</v>
      </c>
      <c r="B32" s="101"/>
      <c r="C32" s="102">
        <v>58308.359999999986</v>
      </c>
      <c r="D32" s="103">
        <v>1060.1500000000137</v>
      </c>
      <c r="E32" s="102"/>
      <c r="F32" s="102"/>
      <c r="G32" s="102"/>
      <c r="H32" s="102">
        <f>C32+E32-F32</f>
        <v>58308.359999999986</v>
      </c>
      <c r="I32" s="27">
        <f>D32+E32-G32</f>
        <v>1060.1500000000137</v>
      </c>
      <c r="J32" s="1"/>
    </row>
    <row r="33" spans="1:10" x14ac:dyDescent="0.3">
      <c r="A33" s="104" t="s">
        <v>28</v>
      </c>
      <c r="B33" s="105"/>
      <c r="C33" s="56">
        <v>54615.069999999978</v>
      </c>
      <c r="D33" s="106">
        <v>1210.1499999999915</v>
      </c>
      <c r="E33" s="56"/>
      <c r="F33" s="56"/>
      <c r="G33" s="56"/>
      <c r="H33" s="56">
        <f>C33+E33-F33</f>
        <v>54615.069999999978</v>
      </c>
      <c r="I33" s="36">
        <f>D33+E33-G33</f>
        <v>1210.1499999999915</v>
      </c>
      <c r="J33" s="1"/>
    </row>
    <row r="34" spans="1:10" x14ac:dyDescent="0.3">
      <c r="A34" s="50" t="s">
        <v>29</v>
      </c>
      <c r="B34" s="107"/>
      <c r="C34" s="56">
        <v>1129.949999999837</v>
      </c>
      <c r="D34" s="56">
        <v>1.0265921446261927E-10</v>
      </c>
      <c r="E34" s="56"/>
      <c r="F34" s="56"/>
      <c r="G34" s="56"/>
      <c r="H34" s="56">
        <f>C34+E34-F34</f>
        <v>1129.949999999837</v>
      </c>
      <c r="I34" s="36">
        <f>D34+E34-G34</f>
        <v>1.0265921446261927E-10</v>
      </c>
      <c r="J34" s="1"/>
    </row>
    <row r="35" spans="1:10" x14ac:dyDescent="0.3">
      <c r="A35" s="50" t="s">
        <v>30</v>
      </c>
      <c r="B35" s="107"/>
      <c r="C35" s="56">
        <v>0</v>
      </c>
      <c r="D35" s="106">
        <v>0</v>
      </c>
      <c r="E35" s="56"/>
      <c r="F35" s="56"/>
      <c r="G35" s="56"/>
      <c r="H35" s="56">
        <f>C35+E35-F35</f>
        <v>0</v>
      </c>
      <c r="I35" s="36">
        <f>D35+E35-G35</f>
        <v>0</v>
      </c>
      <c r="J35" s="1"/>
    </row>
    <row r="36" spans="1:10" ht="15" thickBot="1" x14ac:dyDescent="0.35">
      <c r="A36" s="108"/>
      <c r="B36" s="109"/>
      <c r="C36" s="110"/>
      <c r="D36" s="110"/>
      <c r="E36" s="110"/>
      <c r="F36" s="110"/>
      <c r="G36" s="110"/>
      <c r="H36" s="111"/>
      <c r="I36" s="60"/>
      <c r="J36" s="1"/>
    </row>
    <row r="37" spans="1:10" ht="15" thickBot="1" x14ac:dyDescent="0.35">
      <c r="A37" s="112" t="s">
        <v>21</v>
      </c>
      <c r="B37" s="113"/>
      <c r="C37" s="114">
        <f>C32+C33+C34+C35</f>
        <v>114053.3799999998</v>
      </c>
      <c r="D37" s="114">
        <f t="shared" ref="D37:I37" si="3">D32+D33+D34+D35</f>
        <v>2270.300000000108</v>
      </c>
      <c r="E37" s="114">
        <f t="shared" si="3"/>
        <v>0</v>
      </c>
      <c r="F37" s="114">
        <f t="shared" si="3"/>
        <v>0</v>
      </c>
      <c r="G37" s="114">
        <f t="shared" si="3"/>
        <v>0</v>
      </c>
      <c r="H37" s="114">
        <f t="shared" si="3"/>
        <v>114053.3799999998</v>
      </c>
      <c r="I37" s="114">
        <f t="shared" si="3"/>
        <v>2270.300000000108</v>
      </c>
      <c r="J37" s="1"/>
    </row>
    <row r="38" spans="1:10" ht="15" thickBot="1" x14ac:dyDescent="0.35">
      <c r="A38" s="115" t="s">
        <v>31</v>
      </c>
      <c r="B38" s="116"/>
      <c r="C38" s="65">
        <f t="shared" ref="C38:I38" si="4">C23+C30+C37</f>
        <v>895410.64</v>
      </c>
      <c r="D38" s="65">
        <f t="shared" si="4"/>
        <v>152955.72000000076</v>
      </c>
      <c r="E38" s="65">
        <f t="shared" si="4"/>
        <v>1589646.1300000001</v>
      </c>
      <c r="F38" s="65">
        <f t="shared" si="4"/>
        <v>1864663.67</v>
      </c>
      <c r="G38" s="65">
        <f t="shared" si="4"/>
        <v>1583144.37</v>
      </c>
      <c r="H38" s="65">
        <f t="shared" si="4"/>
        <v>620393.1</v>
      </c>
      <c r="I38" s="65">
        <f t="shared" si="4"/>
        <v>159457.48000000074</v>
      </c>
      <c r="J38" s="1"/>
    </row>
    <row r="39" spans="1:10" s="121" customFormat="1" x14ac:dyDescent="0.3">
      <c r="A39" s="117" t="s">
        <v>32</v>
      </c>
      <c r="B39" s="118"/>
      <c r="C39" s="106">
        <v>70437.5</v>
      </c>
      <c r="D39" s="106">
        <v>500</v>
      </c>
      <c r="E39" s="106">
        <f>E40+E41</f>
        <v>12000</v>
      </c>
      <c r="F39" s="106">
        <f>G39*0.125</f>
        <v>1500</v>
      </c>
      <c r="G39" s="106">
        <f>G40+G41</f>
        <v>12000</v>
      </c>
      <c r="H39" s="119">
        <f>C39+E39-F39</f>
        <v>80937.5</v>
      </c>
      <c r="I39" s="106">
        <f>I40+I41</f>
        <v>500</v>
      </c>
      <c r="J39" s="120"/>
    </row>
    <row r="40" spans="1:10" s="121" customFormat="1" x14ac:dyDescent="0.3">
      <c r="A40" s="122" t="s">
        <v>33</v>
      </c>
      <c r="B40" s="123"/>
      <c r="C40" s="106"/>
      <c r="D40" s="106">
        <v>500</v>
      </c>
      <c r="E40" s="106">
        <v>6000</v>
      </c>
      <c r="F40" s="106"/>
      <c r="G40" s="106">
        <v>6000</v>
      </c>
      <c r="H40" s="56"/>
      <c r="I40" s="106">
        <f>D40+E40-G40</f>
        <v>500</v>
      </c>
      <c r="J40" s="120"/>
    </row>
    <row r="41" spans="1:10" s="121" customFormat="1" x14ac:dyDescent="0.3">
      <c r="A41" s="122" t="s">
        <v>34</v>
      </c>
      <c r="B41" s="123"/>
      <c r="C41" s="106">
        <v>0</v>
      </c>
      <c r="D41" s="106">
        <v>0</v>
      </c>
      <c r="E41" s="106">
        <v>6000</v>
      </c>
      <c r="F41" s="106"/>
      <c r="G41" s="106">
        <v>6000</v>
      </c>
      <c r="H41" s="56">
        <f>C41</f>
        <v>0</v>
      </c>
      <c r="I41" s="106">
        <f>D41+E41-G41</f>
        <v>0</v>
      </c>
      <c r="J41" s="120"/>
    </row>
    <row r="42" spans="1:10" ht="15" thickBot="1" x14ac:dyDescent="0.35">
      <c r="A42" s="122"/>
      <c r="B42" s="123"/>
      <c r="C42" s="106"/>
      <c r="D42" s="106"/>
      <c r="E42" s="106"/>
      <c r="F42" s="106"/>
      <c r="G42" s="106"/>
      <c r="H42" s="56"/>
      <c r="I42" s="106"/>
      <c r="J42" s="1"/>
    </row>
    <row r="43" spans="1:10" ht="15" thickBot="1" x14ac:dyDescent="0.35">
      <c r="A43" s="115" t="s">
        <v>35</v>
      </c>
      <c r="B43" s="116"/>
      <c r="C43" s="65">
        <f>C38+C39</f>
        <v>965848.14</v>
      </c>
      <c r="D43" s="65">
        <f t="shared" ref="D43:I43" si="5">D38+D39</f>
        <v>153455.72000000076</v>
      </c>
      <c r="E43" s="65">
        <f t="shared" si="5"/>
        <v>1601646.1300000001</v>
      </c>
      <c r="F43" s="65">
        <f t="shared" si="5"/>
        <v>1866163.67</v>
      </c>
      <c r="G43" s="65">
        <f t="shared" si="5"/>
        <v>1595144.37</v>
      </c>
      <c r="H43" s="65">
        <f t="shared" si="5"/>
        <v>701330.6</v>
      </c>
      <c r="I43" s="65">
        <f t="shared" si="5"/>
        <v>159957.48000000074</v>
      </c>
      <c r="J43" s="1"/>
    </row>
    <row r="44" spans="1:10" x14ac:dyDescent="0.3">
      <c r="J44" s="1"/>
    </row>
  </sheetData>
  <mergeCells count="41">
    <mergeCell ref="A39:B39"/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I31"/>
    <mergeCell ref="A32:B32"/>
    <mergeCell ref="A20:B20"/>
    <mergeCell ref="A21:B21"/>
    <mergeCell ref="A22:B22"/>
    <mergeCell ref="A23:B23"/>
    <mergeCell ref="A25:B25"/>
    <mergeCell ref="A26:B26"/>
    <mergeCell ref="A14:B14"/>
    <mergeCell ref="A15:B15"/>
    <mergeCell ref="A16:B16"/>
    <mergeCell ref="A17:B17"/>
    <mergeCell ref="A18:B18"/>
    <mergeCell ref="A19:B19"/>
    <mergeCell ref="A8:I8"/>
    <mergeCell ref="A9:B9"/>
    <mergeCell ref="A10:B10"/>
    <mergeCell ref="A11:B11"/>
    <mergeCell ref="A12:B12"/>
    <mergeCell ref="A13:B13"/>
    <mergeCell ref="A3:I3"/>
    <mergeCell ref="A4:I4"/>
    <mergeCell ref="A5:I5"/>
    <mergeCell ref="A6:B6"/>
    <mergeCell ref="K6:L6"/>
    <mergeCell ref="A7:B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2024-03-29T09:52:59Z</dcterms:created>
  <dcterms:modified xsi:type="dcterms:W3CDTF">2024-03-29T09:55:23Z</dcterms:modified>
</cp:coreProperties>
</file>