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I52" i="1"/>
  <c r="H52" i="1"/>
  <c r="I51" i="1"/>
  <c r="H51" i="1"/>
  <c r="I50" i="1"/>
  <c r="H50" i="1"/>
  <c r="I49" i="1"/>
  <c r="H49" i="1"/>
  <c r="I48" i="1"/>
  <c r="H48" i="1"/>
  <c r="H53" i="1" s="1"/>
  <c r="D46" i="1"/>
  <c r="C46" i="1"/>
  <c r="I45" i="1"/>
  <c r="H45" i="1"/>
  <c r="I44" i="1"/>
  <c r="H44" i="1"/>
  <c r="I43" i="1"/>
  <c r="H43" i="1"/>
  <c r="I42" i="1"/>
  <c r="H42" i="1"/>
  <c r="I41" i="1"/>
  <c r="I40" i="1"/>
  <c r="H40" i="1"/>
  <c r="G39" i="1"/>
  <c r="G46" i="1" s="1"/>
  <c r="F39" i="1"/>
  <c r="F46" i="1" s="1"/>
  <c r="E39" i="1"/>
  <c r="I39" i="1" s="1"/>
  <c r="I46" i="1" s="1"/>
  <c r="F38" i="1"/>
  <c r="D38" i="1"/>
  <c r="C38" i="1"/>
  <c r="I36" i="1"/>
  <c r="H36" i="1"/>
  <c r="I35" i="1"/>
  <c r="H35" i="1"/>
  <c r="I34" i="1"/>
  <c r="H34" i="1"/>
  <c r="G33" i="1"/>
  <c r="I33" i="1" s="1"/>
  <c r="E33" i="1"/>
  <c r="H33" i="1" s="1"/>
  <c r="I31" i="1"/>
  <c r="H31" i="1"/>
  <c r="I30" i="1"/>
  <c r="H30" i="1"/>
  <c r="I29" i="1"/>
  <c r="H29" i="1"/>
  <c r="G28" i="1"/>
  <c r="E28" i="1"/>
  <c r="I26" i="1"/>
  <c r="H26" i="1"/>
  <c r="I25" i="1"/>
  <c r="H25" i="1"/>
  <c r="I24" i="1"/>
  <c r="H24" i="1"/>
  <c r="G23" i="1"/>
  <c r="E23" i="1"/>
  <c r="I21" i="1"/>
  <c r="H21" i="1"/>
  <c r="I20" i="1"/>
  <c r="H20" i="1"/>
  <c r="I19" i="1"/>
  <c r="H19" i="1"/>
  <c r="G18" i="1"/>
  <c r="E18" i="1"/>
  <c r="H18" i="1" s="1"/>
  <c r="I16" i="1"/>
  <c r="H16" i="1"/>
  <c r="I15" i="1"/>
  <c r="H15" i="1"/>
  <c r="I14" i="1"/>
  <c r="H14" i="1"/>
  <c r="H13" i="1"/>
  <c r="G13" i="1"/>
  <c r="E13" i="1"/>
  <c r="I11" i="1"/>
  <c r="H11" i="1"/>
  <c r="I10" i="1"/>
  <c r="H10" i="1"/>
  <c r="I9" i="1"/>
  <c r="H9" i="1"/>
  <c r="G8" i="1"/>
  <c r="E8" i="1"/>
  <c r="I53" i="1" l="1"/>
  <c r="C54" i="1"/>
  <c r="I23" i="1"/>
  <c r="I18" i="1"/>
  <c r="H23" i="1"/>
  <c r="I28" i="1"/>
  <c r="I38" i="1" s="1"/>
  <c r="I54" i="1" s="1"/>
  <c r="E38" i="1"/>
  <c r="E54" i="1" s="1"/>
  <c r="D54" i="1"/>
  <c r="I8" i="1"/>
  <c r="I13" i="1"/>
  <c r="H39" i="1"/>
  <c r="H46" i="1" s="1"/>
  <c r="K45" i="1" s="1"/>
  <c r="K46" i="1" s="1"/>
  <c r="F54" i="1"/>
  <c r="G38" i="1"/>
  <c r="G54" i="1" s="1"/>
  <c r="H8" i="1"/>
  <c r="H28" i="1"/>
  <c r="E46" i="1"/>
  <c r="H38" i="1" l="1"/>
  <c r="H54" i="1" s="1"/>
</calcChain>
</file>

<file path=xl/sharedStrings.xml><?xml version="1.0" encoding="utf-8"?>
<sst xmlns="http://schemas.openxmlformats.org/spreadsheetml/2006/main" count="61" uniqueCount="35">
  <si>
    <t>УТВЕРЖДАЮ</t>
  </si>
  <si>
    <t>Директор ООО УК "Эталон"____________________Э.В. Цыганова</t>
  </si>
  <si>
    <t>Информация о состоянии лицевого счета  д.№  28 по ул. Садовая</t>
  </si>
  <si>
    <t>за период  01.01.2025-31.12.2025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</si>
  <si>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</si>
  <si>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</si>
  <si>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</si>
  <si>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</si>
  <si>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</si>
  <si>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населением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</si>
  <si>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</si>
  <si>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</si>
  <si>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Обслуживаемая площадь  - 2063,8 кв.м. </t>
  </si>
  <si>
    <t>Содержание</t>
  </si>
  <si>
    <t xml:space="preserve">Не сходится задолженность и остаток </t>
  </si>
  <si>
    <t>в т.ч население</t>
  </si>
  <si>
    <t>ООО "Дача Винтера"</t>
  </si>
  <si>
    <t>ИП Перелыгин А.А.</t>
  </si>
  <si>
    <t xml:space="preserve"> </t>
  </si>
  <si>
    <t>Текущий ремонт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</si>
  <si>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</si>
  <si>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</si>
  <si>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</si>
  <si>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</si>
  <si>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</si>
  <si>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Капитальный ремонт</t>
  </si>
  <si>
    <t>пени</t>
  </si>
  <si>
    <t>Администрация СМР</t>
  </si>
  <si>
    <t>Платежи банка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</si>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</sst>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FF"/>
      <name val="Arial Cyr"/>
      <charset val="204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3" fontId="9" fillId="4" borderId="12" xfId="0" applyNumberFormat="1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2" xfId="0" applyNumberFormat="1" applyFont="1" applyFill="1" applyBorder="1" applyAlignment="1">
      <alignment horizontal="center"/>
    </xf>
    <xf numFmtId="3" fontId="9" fillId="4" borderId="14" xfId="0" applyNumberFormat="1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3" fontId="9" fillId="4" borderId="11" xfId="0" applyNumberFormat="1" applyFont="1" applyFill="1" applyBorder="1" applyAlignment="1">
      <alignment horizontal="center"/>
    </xf>
    <xf numFmtId="3" fontId="9" fillId="4" borderId="17" xfId="0" applyNumberFormat="1" applyFont="1" applyFill="1" applyBorder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3" fontId="9" fillId="4" borderId="19" xfId="0" applyNumberFormat="1" applyFont="1" applyFill="1" applyBorder="1" applyAlignment="1">
      <alignment horizontal="center"/>
    </xf>
    <xf numFmtId="3" fontId="9" fillId="4" borderId="20" xfId="0" applyNumberFormat="1" applyFont="1" applyFill="1" applyBorder="1" applyAlignment="1">
      <alignment horizontal="center"/>
    </xf>
    <xf numFmtId="3" fontId="9" fillId="4" borderId="21" xfId="0" applyNumberFormat="1" applyFont="1" applyFill="1" applyBorder="1" applyAlignment="1">
      <alignment horizontal="center"/>
    </xf>
    <xf numFmtId="3" fontId="9" fillId="4" borderId="20" xfId="0" applyNumberFormat="1" applyFont="1" applyFill="1" applyBorder="1" applyAlignment="1">
      <alignment horizontal="center"/>
    </xf>
    <xf numFmtId="3" fontId="9" fillId="4" borderId="22" xfId="0" applyNumberFormat="1" applyFont="1" applyFill="1" applyBorder="1" applyAlignment="1">
      <alignment horizontal="center"/>
    </xf>
    <xf numFmtId="3" fontId="9" fillId="4" borderId="21" xfId="0" applyNumberFormat="1" applyFont="1" applyFill="1" applyBorder="1" applyAlignment="1">
      <alignment horizontal="center"/>
    </xf>
    <xf numFmtId="3" fontId="8" fillId="0" borderId="23" xfId="0" applyNumberFormat="1" applyFont="1" applyBorder="1" applyAlignment="1">
      <alignment horizontal="left"/>
    </xf>
    <xf numFmtId="3" fontId="10" fillId="0" borderId="24" xfId="0" applyNumberFormat="1" applyFont="1" applyBorder="1" applyAlignment="1">
      <alignment horizontal="left"/>
    </xf>
    <xf numFmtId="3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2" borderId="27" xfId="0" applyNumberFormat="1" applyFont="1" applyFill="1" applyBorder="1" applyAlignment="1">
      <alignment horizontal="left"/>
    </xf>
    <xf numFmtId="3" fontId="8" fillId="2" borderId="28" xfId="0" applyNumberFormat="1" applyFont="1" applyFill="1" applyBorder="1" applyAlignment="1">
      <alignment horizontal="left"/>
    </xf>
    <xf numFmtId="3" fontId="8" fillId="2" borderId="29" xfId="0" applyNumberFormat="1" applyFont="1" applyFill="1" applyBorder="1" applyAlignment="1">
      <alignment horizontal="center"/>
    </xf>
    <xf numFmtId="3" fontId="8" fillId="2" borderId="30" xfId="0" applyNumberFormat="1" applyFont="1" applyFill="1" applyBorder="1" applyAlignment="1">
      <alignment horizontal="center"/>
    </xf>
    <xf numFmtId="0" fontId="8" fillId="3" borderId="0" xfId="0" applyFont="1" applyFill="1"/>
    <xf numFmtId="3" fontId="9" fillId="4" borderId="31" xfId="0" applyNumberFormat="1" applyFont="1" applyFill="1" applyBorder="1" applyAlignment="1">
      <alignment horizontal="center"/>
    </xf>
    <xf numFmtId="3" fontId="8" fillId="0" borderId="32" xfId="0" applyNumberFormat="1" applyFont="1" applyBorder="1" applyAlignment="1">
      <alignment horizontal="left"/>
    </xf>
    <xf numFmtId="3" fontId="8" fillId="0" borderId="33" xfId="0" applyNumberFormat="1" applyFont="1" applyBorder="1" applyAlignment="1">
      <alignment horizontal="left"/>
    </xf>
    <xf numFmtId="3" fontId="8" fillId="5" borderId="27" xfId="0" applyNumberFormat="1" applyFont="1" applyFill="1" applyBorder="1" applyAlignment="1">
      <alignment horizontal="left"/>
    </xf>
    <xf numFmtId="3" fontId="8" fillId="5" borderId="28" xfId="0" applyNumberFormat="1" applyFont="1" applyFill="1" applyBorder="1" applyAlignment="1">
      <alignment horizontal="left"/>
    </xf>
    <xf numFmtId="3" fontId="8" fillId="5" borderId="29" xfId="0" applyNumberFormat="1" applyFont="1" applyFill="1" applyBorder="1" applyAlignment="1">
      <alignment horizontal="center"/>
    </xf>
    <xf numFmtId="3" fontId="8" fillId="5" borderId="27" xfId="0" applyNumberFormat="1" applyFont="1" applyFill="1" applyBorder="1" applyAlignment="1">
      <alignment horizontal="center"/>
    </xf>
    <xf numFmtId="3" fontId="8" fillId="0" borderId="23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5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/>
    </xf>
    <xf numFmtId="3" fontId="8" fillId="2" borderId="11" xfId="0" applyNumberFormat="1" applyFont="1" applyFill="1" applyBorder="1" applyAlignment="1">
      <alignment horizontal="left"/>
    </xf>
    <xf numFmtId="3" fontId="8" fillId="2" borderId="35" xfId="0" applyNumberFormat="1" applyFont="1" applyFill="1" applyBorder="1" applyAlignment="1">
      <alignment horizontal="left"/>
    </xf>
    <xf numFmtId="3" fontId="8" fillId="0" borderId="36" xfId="0" applyNumberFormat="1" applyFont="1" applyFill="1" applyBorder="1" applyAlignment="1">
      <alignment horizontal="left"/>
    </xf>
    <xf numFmtId="3" fontId="8" fillId="0" borderId="37" xfId="0" applyNumberFormat="1" applyFont="1" applyFill="1" applyBorder="1" applyAlignment="1">
      <alignment horizontal="left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3" fontId="8" fillId="0" borderId="32" xfId="0" applyNumberFormat="1" applyFont="1" applyFill="1" applyBorder="1" applyAlignment="1">
      <alignment horizontal="center"/>
    </xf>
    <xf numFmtId="3" fontId="8" fillId="0" borderId="33" xfId="0" applyNumberFormat="1" applyFont="1" applyFill="1" applyBorder="1" applyAlignment="1">
      <alignment horizontal="center"/>
    </xf>
    <xf numFmtId="3" fontId="2" fillId="6" borderId="38" xfId="0" applyNumberFormat="1" applyFont="1" applyFill="1" applyBorder="1" applyAlignment="1">
      <alignment horizontal="center"/>
    </xf>
    <xf numFmtId="3" fontId="2" fillId="6" borderId="39" xfId="0" applyNumberFormat="1" applyFont="1" applyFill="1" applyBorder="1" applyAlignment="1">
      <alignment horizontal="center"/>
    </xf>
    <xf numFmtId="3" fontId="2" fillId="6" borderId="40" xfId="0" applyNumberFormat="1" applyFont="1" applyFill="1" applyBorder="1" applyAlignment="1">
      <alignment horizontal="center"/>
    </xf>
    <xf numFmtId="0" fontId="1" fillId="3" borderId="0" xfId="0" applyFont="1" applyFill="1"/>
    <xf numFmtId="3" fontId="8" fillId="0" borderId="6" xfId="1" applyNumberFormat="1" applyFont="1" applyBorder="1" applyAlignment="1">
      <alignment horizontal="left" wrapText="1"/>
    </xf>
    <xf numFmtId="3" fontId="8" fillId="0" borderId="29" xfId="1" applyNumberFormat="1" applyFont="1" applyBorder="1" applyAlignment="1">
      <alignment horizontal="left" wrapText="1"/>
    </xf>
    <xf numFmtId="3" fontId="8" fillId="7" borderId="30" xfId="1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8" fillId="0" borderId="0" xfId="1" applyFont="1"/>
    <xf numFmtId="0" fontId="12" fillId="0" borderId="0" xfId="0" applyFont="1"/>
    <xf numFmtId="3" fontId="9" fillId="4" borderId="12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/>
    </xf>
    <xf numFmtId="3" fontId="9" fillId="4" borderId="13" xfId="1" applyNumberFormat="1" applyFont="1" applyFill="1" applyBorder="1" applyAlignment="1">
      <alignment horizontal="center"/>
    </xf>
    <xf numFmtId="0" fontId="8" fillId="8" borderId="0" xfId="1" applyFont="1" applyFill="1"/>
    <xf numFmtId="3" fontId="9" fillId="4" borderId="32" xfId="1" applyNumberFormat="1" applyFont="1" applyFill="1" applyBorder="1" applyAlignment="1">
      <alignment horizontal="center"/>
    </xf>
    <xf numFmtId="3" fontId="9" fillId="4" borderId="26" xfId="1" applyNumberFormat="1" applyFont="1" applyFill="1" applyBorder="1" applyAlignment="1">
      <alignment horizontal="center"/>
    </xf>
    <xf numFmtId="3" fontId="9" fillId="4" borderId="26" xfId="0" applyNumberFormat="1" applyFont="1" applyFill="1" applyBorder="1" applyAlignment="1">
      <alignment horizontal="center"/>
    </xf>
    <xf numFmtId="3" fontId="9" fillId="4" borderId="31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9" fillId="4" borderId="41" xfId="1" applyNumberFormat="1" applyFont="1" applyFill="1" applyBorder="1" applyAlignment="1">
      <alignment horizontal="center" wrapText="1"/>
    </xf>
    <xf numFmtId="3" fontId="9" fillId="4" borderId="42" xfId="1" applyNumberFormat="1" applyFont="1" applyFill="1" applyBorder="1" applyAlignment="1">
      <alignment horizontal="center" wrapText="1"/>
    </xf>
    <xf numFmtId="3" fontId="9" fillId="4" borderId="20" xfId="1" applyNumberFormat="1" applyFont="1" applyFill="1" applyBorder="1" applyAlignment="1">
      <alignment horizontal="center"/>
    </xf>
    <xf numFmtId="3" fontId="9" fillId="4" borderId="22" xfId="1" applyNumberFormat="1" applyFont="1" applyFill="1" applyBorder="1" applyAlignment="1">
      <alignment horizontal="center"/>
    </xf>
    <xf numFmtId="3" fontId="9" fillId="4" borderId="21" xfId="1" applyNumberFormat="1" applyFont="1" applyFill="1" applyBorder="1" applyAlignment="1">
      <alignment horizontal="center"/>
    </xf>
    <xf numFmtId="3" fontId="8" fillId="0" borderId="43" xfId="1" applyNumberFormat="1" applyFont="1" applyBorder="1" applyAlignment="1">
      <alignment horizontal="left" wrapText="1"/>
    </xf>
    <xf numFmtId="3" fontId="0" fillId="0" borderId="25" xfId="0" applyNumberFormat="1" applyBorder="1" applyAlignment="1">
      <alignment horizontal="left" wrapText="1"/>
    </xf>
    <xf numFmtId="3" fontId="8" fillId="7" borderId="26" xfId="1" applyNumberFormat="1" applyFont="1" applyFill="1" applyBorder="1" applyAlignment="1">
      <alignment horizontal="center"/>
    </xf>
    <xf numFmtId="3" fontId="8" fillId="0" borderId="0" xfId="1" applyNumberFormat="1" applyFont="1"/>
    <xf numFmtId="3" fontId="8" fillId="5" borderId="44" xfId="1" applyNumberFormat="1" applyFont="1" applyFill="1" applyBorder="1" applyAlignment="1">
      <alignment horizontal="left" wrapText="1"/>
    </xf>
    <xf numFmtId="3" fontId="0" fillId="5" borderId="9" xfId="0" applyNumberFormat="1" applyFill="1" applyBorder="1" applyAlignment="1">
      <alignment horizontal="left" wrapText="1"/>
    </xf>
    <xf numFmtId="3" fontId="8" fillId="5" borderId="18" xfId="1" applyNumberFormat="1" applyFont="1" applyFill="1" applyBorder="1" applyAlignment="1">
      <alignment horizontal="center"/>
    </xf>
    <xf numFmtId="4" fontId="8" fillId="5" borderId="18" xfId="1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left" wrapText="1"/>
    </xf>
    <xf numFmtId="3" fontId="8" fillId="0" borderId="47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2" borderId="32" xfId="0" applyNumberFormat="1" applyFont="1" applyFill="1" applyBorder="1" applyAlignment="1">
      <alignment horizontal="center"/>
    </xf>
    <xf numFmtId="3" fontId="8" fillId="7" borderId="32" xfId="0" applyNumberFormat="1" applyFont="1" applyFill="1" applyBorder="1" applyAlignment="1">
      <alignment horizontal="center"/>
    </xf>
    <xf numFmtId="3" fontId="8" fillId="0" borderId="31" xfId="0" applyNumberFormat="1" applyFont="1" applyBorder="1" applyAlignment="1">
      <alignment horizontal="left" wrapText="1"/>
    </xf>
    <xf numFmtId="3" fontId="8" fillId="0" borderId="19" xfId="0" applyNumberFormat="1" applyFont="1" applyBorder="1" applyAlignment="1">
      <alignment horizontal="left" wrapText="1"/>
    </xf>
    <xf numFmtId="3" fontId="8" fillId="0" borderId="31" xfId="0" applyNumberFormat="1" applyFont="1" applyBorder="1" applyAlignment="1">
      <alignment horizontal="left"/>
    </xf>
    <xf numFmtId="3" fontId="8" fillId="0" borderId="19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48" xfId="0" applyNumberFormat="1" applyFont="1" applyBorder="1" applyAlignment="1">
      <alignment horizontal="center"/>
    </xf>
    <xf numFmtId="3" fontId="8" fillId="0" borderId="49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5" fillId="6" borderId="50" xfId="0" applyNumberFormat="1" applyFont="1" applyFill="1" applyBorder="1" applyAlignment="1">
      <alignment horizontal="center"/>
    </xf>
    <xf numFmtId="3" fontId="5" fillId="6" borderId="46" xfId="0" applyNumberFormat="1" applyFont="1" applyFill="1" applyBorder="1" applyAlignment="1">
      <alignment horizontal="center"/>
    </xf>
    <xf numFmtId="3" fontId="5" fillId="6" borderId="51" xfId="0" applyNumberFormat="1" applyFont="1" applyFill="1" applyBorder="1" applyAlignment="1">
      <alignment horizontal="center"/>
    </xf>
    <xf numFmtId="3" fontId="5" fillId="6" borderId="40" xfId="0" applyNumberFormat="1" applyFont="1" applyFill="1" applyBorder="1" applyAlignment="1">
      <alignment horizontal="center"/>
    </xf>
    <xf numFmtId="0" fontId="5" fillId="0" borderId="0" xfId="0" applyFont="1"/>
    <xf numFmtId="3" fontId="5" fillId="6" borderId="38" xfId="0" applyNumberFormat="1" applyFont="1" applyFill="1" applyBorder="1" applyAlignment="1">
      <alignment horizontal="left"/>
    </xf>
    <xf numFmtId="3" fontId="5" fillId="6" borderId="39" xfId="0" applyNumberFormat="1" applyFont="1" applyFill="1" applyBorder="1" applyAlignment="1">
      <alignment horizontal="left"/>
    </xf>
    <xf numFmtId="2" fontId="5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A56" sqref="A56:XFD72"/>
    </sheetView>
  </sheetViews>
  <sheetFormatPr defaultRowHeight="13.2" x14ac:dyDescent="0.25"/>
  <cols>
    <col min="1" max="1" width="8.88671875" style="1"/>
    <col min="2" max="2" width="15.109375" style="1" customWidth="1"/>
    <col min="3" max="3" width="13.33203125" style="2" customWidth="1"/>
    <col min="4" max="4" width="13.109375" style="1" customWidth="1"/>
    <col min="5" max="5" width="12.5546875" style="1" customWidth="1"/>
    <col min="6" max="6" width="13.109375" style="1" customWidth="1"/>
    <col min="7" max="7" width="16.44140625" style="1" customWidth="1"/>
    <col min="8" max="8" width="18.6640625" style="1" customWidth="1"/>
    <col min="9" max="9" width="19.88671875" style="1" customWidth="1"/>
    <col min="10" max="10" width="9.109375" style="1" hidden="1" customWidth="1"/>
    <col min="11" max="11" width="37.109375" style="1" hidden="1" customWidth="1"/>
    <col min="12" max="12" width="9.109375" style="1" hidden="1" customWidth="1"/>
    <col min="13" max="249" width="8.88671875" style="1"/>
    <col min="250" max="250" width="15.109375" style="1" customWidth="1"/>
    <col min="251" max="251" width="13.33203125" style="1" customWidth="1"/>
    <col min="252" max="252" width="11.109375" style="1" customWidth="1"/>
    <col min="253" max="253" width="12.5546875" style="1" customWidth="1"/>
    <col min="254" max="254" width="13.109375" style="1" customWidth="1"/>
    <col min="255" max="255" width="16.44140625" style="1" customWidth="1"/>
    <col min="256" max="256" width="18.6640625" style="1" customWidth="1"/>
    <col min="257" max="257" width="19.88671875" style="1" customWidth="1"/>
    <col min="258" max="505" width="8.88671875" style="1"/>
    <col min="506" max="506" width="15.109375" style="1" customWidth="1"/>
    <col min="507" max="507" width="13.33203125" style="1" customWidth="1"/>
    <col min="508" max="508" width="11.109375" style="1" customWidth="1"/>
    <col min="509" max="509" width="12.5546875" style="1" customWidth="1"/>
    <col min="510" max="510" width="13.109375" style="1" customWidth="1"/>
    <col min="511" max="511" width="16.44140625" style="1" customWidth="1"/>
    <col min="512" max="512" width="18.6640625" style="1" customWidth="1"/>
    <col min="513" max="513" width="19.88671875" style="1" customWidth="1"/>
    <col min="514" max="761" width="8.88671875" style="1"/>
    <col min="762" max="762" width="15.109375" style="1" customWidth="1"/>
    <col min="763" max="763" width="13.33203125" style="1" customWidth="1"/>
    <col min="764" max="764" width="11.109375" style="1" customWidth="1"/>
    <col min="765" max="765" width="12.5546875" style="1" customWidth="1"/>
    <col min="766" max="766" width="13.109375" style="1" customWidth="1"/>
    <col min="767" max="767" width="16.44140625" style="1" customWidth="1"/>
    <col min="768" max="768" width="18.6640625" style="1" customWidth="1"/>
    <col min="769" max="769" width="19.88671875" style="1" customWidth="1"/>
    <col min="770" max="1017" width="8.88671875" style="1"/>
    <col min="1018" max="1018" width="15.109375" style="1" customWidth="1"/>
    <col min="1019" max="1019" width="13.33203125" style="1" customWidth="1"/>
    <col min="1020" max="1020" width="11.109375" style="1" customWidth="1"/>
    <col min="1021" max="1021" width="12.5546875" style="1" customWidth="1"/>
    <col min="1022" max="1022" width="13.109375" style="1" customWidth="1"/>
    <col min="1023" max="1023" width="16.44140625" style="1" customWidth="1"/>
    <col min="1024" max="1024" width="18.6640625" style="1" customWidth="1"/>
    <col min="1025" max="1025" width="19.88671875" style="1" customWidth="1"/>
    <col min="1026" max="1273" width="8.88671875" style="1"/>
    <col min="1274" max="1274" width="15.109375" style="1" customWidth="1"/>
    <col min="1275" max="1275" width="13.33203125" style="1" customWidth="1"/>
    <col min="1276" max="1276" width="11.109375" style="1" customWidth="1"/>
    <col min="1277" max="1277" width="12.5546875" style="1" customWidth="1"/>
    <col min="1278" max="1278" width="13.109375" style="1" customWidth="1"/>
    <col min="1279" max="1279" width="16.44140625" style="1" customWidth="1"/>
    <col min="1280" max="1280" width="18.6640625" style="1" customWidth="1"/>
    <col min="1281" max="1281" width="19.88671875" style="1" customWidth="1"/>
    <col min="1282" max="1529" width="8.88671875" style="1"/>
    <col min="1530" max="1530" width="15.109375" style="1" customWidth="1"/>
    <col min="1531" max="1531" width="13.33203125" style="1" customWidth="1"/>
    <col min="1532" max="1532" width="11.109375" style="1" customWidth="1"/>
    <col min="1533" max="1533" width="12.5546875" style="1" customWidth="1"/>
    <col min="1534" max="1534" width="13.109375" style="1" customWidth="1"/>
    <col min="1535" max="1535" width="16.44140625" style="1" customWidth="1"/>
    <col min="1536" max="1536" width="18.6640625" style="1" customWidth="1"/>
    <col min="1537" max="1537" width="19.88671875" style="1" customWidth="1"/>
    <col min="1538" max="1785" width="8.88671875" style="1"/>
    <col min="1786" max="1786" width="15.109375" style="1" customWidth="1"/>
    <col min="1787" max="1787" width="13.33203125" style="1" customWidth="1"/>
    <col min="1788" max="1788" width="11.109375" style="1" customWidth="1"/>
    <col min="1789" max="1789" width="12.5546875" style="1" customWidth="1"/>
    <col min="1790" max="1790" width="13.109375" style="1" customWidth="1"/>
    <col min="1791" max="1791" width="16.44140625" style="1" customWidth="1"/>
    <col min="1792" max="1792" width="18.6640625" style="1" customWidth="1"/>
    <col min="1793" max="1793" width="19.88671875" style="1" customWidth="1"/>
    <col min="1794" max="2041" width="8.88671875" style="1"/>
    <col min="2042" max="2042" width="15.109375" style="1" customWidth="1"/>
    <col min="2043" max="2043" width="13.33203125" style="1" customWidth="1"/>
    <col min="2044" max="2044" width="11.109375" style="1" customWidth="1"/>
    <col min="2045" max="2045" width="12.5546875" style="1" customWidth="1"/>
    <col min="2046" max="2046" width="13.109375" style="1" customWidth="1"/>
    <col min="2047" max="2047" width="16.44140625" style="1" customWidth="1"/>
    <col min="2048" max="2048" width="18.6640625" style="1" customWidth="1"/>
    <col min="2049" max="2049" width="19.88671875" style="1" customWidth="1"/>
    <col min="2050" max="2297" width="8.88671875" style="1"/>
    <col min="2298" max="2298" width="15.109375" style="1" customWidth="1"/>
    <col min="2299" max="2299" width="13.33203125" style="1" customWidth="1"/>
    <col min="2300" max="2300" width="11.109375" style="1" customWidth="1"/>
    <col min="2301" max="2301" width="12.5546875" style="1" customWidth="1"/>
    <col min="2302" max="2302" width="13.109375" style="1" customWidth="1"/>
    <col min="2303" max="2303" width="16.44140625" style="1" customWidth="1"/>
    <col min="2304" max="2304" width="18.6640625" style="1" customWidth="1"/>
    <col min="2305" max="2305" width="19.88671875" style="1" customWidth="1"/>
    <col min="2306" max="2553" width="8.88671875" style="1"/>
    <col min="2554" max="2554" width="15.109375" style="1" customWidth="1"/>
    <col min="2555" max="2555" width="13.33203125" style="1" customWidth="1"/>
    <col min="2556" max="2556" width="11.109375" style="1" customWidth="1"/>
    <col min="2557" max="2557" width="12.5546875" style="1" customWidth="1"/>
    <col min="2558" max="2558" width="13.109375" style="1" customWidth="1"/>
    <col min="2559" max="2559" width="16.44140625" style="1" customWidth="1"/>
    <col min="2560" max="2560" width="18.6640625" style="1" customWidth="1"/>
    <col min="2561" max="2561" width="19.88671875" style="1" customWidth="1"/>
    <col min="2562" max="2809" width="8.88671875" style="1"/>
    <col min="2810" max="2810" width="15.109375" style="1" customWidth="1"/>
    <col min="2811" max="2811" width="13.33203125" style="1" customWidth="1"/>
    <col min="2812" max="2812" width="11.109375" style="1" customWidth="1"/>
    <col min="2813" max="2813" width="12.5546875" style="1" customWidth="1"/>
    <col min="2814" max="2814" width="13.109375" style="1" customWidth="1"/>
    <col min="2815" max="2815" width="16.44140625" style="1" customWidth="1"/>
    <col min="2816" max="2816" width="18.6640625" style="1" customWidth="1"/>
    <col min="2817" max="2817" width="19.88671875" style="1" customWidth="1"/>
    <col min="2818" max="3065" width="8.88671875" style="1"/>
    <col min="3066" max="3066" width="15.109375" style="1" customWidth="1"/>
    <col min="3067" max="3067" width="13.33203125" style="1" customWidth="1"/>
    <col min="3068" max="3068" width="11.109375" style="1" customWidth="1"/>
    <col min="3069" max="3069" width="12.5546875" style="1" customWidth="1"/>
    <col min="3070" max="3070" width="13.109375" style="1" customWidth="1"/>
    <col min="3071" max="3071" width="16.44140625" style="1" customWidth="1"/>
    <col min="3072" max="3072" width="18.6640625" style="1" customWidth="1"/>
    <col min="3073" max="3073" width="19.88671875" style="1" customWidth="1"/>
    <col min="3074" max="3321" width="8.88671875" style="1"/>
    <col min="3322" max="3322" width="15.109375" style="1" customWidth="1"/>
    <col min="3323" max="3323" width="13.33203125" style="1" customWidth="1"/>
    <col min="3324" max="3324" width="11.109375" style="1" customWidth="1"/>
    <col min="3325" max="3325" width="12.5546875" style="1" customWidth="1"/>
    <col min="3326" max="3326" width="13.109375" style="1" customWidth="1"/>
    <col min="3327" max="3327" width="16.44140625" style="1" customWidth="1"/>
    <col min="3328" max="3328" width="18.6640625" style="1" customWidth="1"/>
    <col min="3329" max="3329" width="19.88671875" style="1" customWidth="1"/>
    <col min="3330" max="3577" width="8.88671875" style="1"/>
    <col min="3578" max="3578" width="15.109375" style="1" customWidth="1"/>
    <col min="3579" max="3579" width="13.33203125" style="1" customWidth="1"/>
    <col min="3580" max="3580" width="11.109375" style="1" customWidth="1"/>
    <col min="3581" max="3581" width="12.5546875" style="1" customWidth="1"/>
    <col min="3582" max="3582" width="13.109375" style="1" customWidth="1"/>
    <col min="3583" max="3583" width="16.44140625" style="1" customWidth="1"/>
    <col min="3584" max="3584" width="18.6640625" style="1" customWidth="1"/>
    <col min="3585" max="3585" width="19.88671875" style="1" customWidth="1"/>
    <col min="3586" max="3833" width="8.88671875" style="1"/>
    <col min="3834" max="3834" width="15.109375" style="1" customWidth="1"/>
    <col min="3835" max="3835" width="13.33203125" style="1" customWidth="1"/>
    <col min="3836" max="3836" width="11.109375" style="1" customWidth="1"/>
    <col min="3837" max="3837" width="12.5546875" style="1" customWidth="1"/>
    <col min="3838" max="3838" width="13.109375" style="1" customWidth="1"/>
    <col min="3839" max="3839" width="16.44140625" style="1" customWidth="1"/>
    <col min="3840" max="3840" width="18.6640625" style="1" customWidth="1"/>
    <col min="3841" max="3841" width="19.88671875" style="1" customWidth="1"/>
    <col min="3842" max="4089" width="8.88671875" style="1"/>
    <col min="4090" max="4090" width="15.109375" style="1" customWidth="1"/>
    <col min="4091" max="4091" width="13.33203125" style="1" customWidth="1"/>
    <col min="4092" max="4092" width="11.109375" style="1" customWidth="1"/>
    <col min="4093" max="4093" width="12.5546875" style="1" customWidth="1"/>
    <col min="4094" max="4094" width="13.109375" style="1" customWidth="1"/>
    <col min="4095" max="4095" width="16.44140625" style="1" customWidth="1"/>
    <col min="4096" max="4096" width="18.6640625" style="1" customWidth="1"/>
    <col min="4097" max="4097" width="19.88671875" style="1" customWidth="1"/>
    <col min="4098" max="4345" width="8.88671875" style="1"/>
    <col min="4346" max="4346" width="15.109375" style="1" customWidth="1"/>
    <col min="4347" max="4347" width="13.33203125" style="1" customWidth="1"/>
    <col min="4348" max="4348" width="11.109375" style="1" customWidth="1"/>
    <col min="4349" max="4349" width="12.5546875" style="1" customWidth="1"/>
    <col min="4350" max="4350" width="13.109375" style="1" customWidth="1"/>
    <col min="4351" max="4351" width="16.44140625" style="1" customWidth="1"/>
    <col min="4352" max="4352" width="18.6640625" style="1" customWidth="1"/>
    <col min="4353" max="4353" width="19.88671875" style="1" customWidth="1"/>
    <col min="4354" max="4601" width="8.88671875" style="1"/>
    <col min="4602" max="4602" width="15.109375" style="1" customWidth="1"/>
    <col min="4603" max="4603" width="13.33203125" style="1" customWidth="1"/>
    <col min="4604" max="4604" width="11.109375" style="1" customWidth="1"/>
    <col min="4605" max="4605" width="12.5546875" style="1" customWidth="1"/>
    <col min="4606" max="4606" width="13.109375" style="1" customWidth="1"/>
    <col min="4607" max="4607" width="16.44140625" style="1" customWidth="1"/>
    <col min="4608" max="4608" width="18.6640625" style="1" customWidth="1"/>
    <col min="4609" max="4609" width="19.88671875" style="1" customWidth="1"/>
    <col min="4610" max="4857" width="8.88671875" style="1"/>
    <col min="4858" max="4858" width="15.109375" style="1" customWidth="1"/>
    <col min="4859" max="4859" width="13.33203125" style="1" customWidth="1"/>
    <col min="4860" max="4860" width="11.109375" style="1" customWidth="1"/>
    <col min="4861" max="4861" width="12.5546875" style="1" customWidth="1"/>
    <col min="4862" max="4862" width="13.109375" style="1" customWidth="1"/>
    <col min="4863" max="4863" width="16.44140625" style="1" customWidth="1"/>
    <col min="4864" max="4864" width="18.6640625" style="1" customWidth="1"/>
    <col min="4865" max="4865" width="19.88671875" style="1" customWidth="1"/>
    <col min="4866" max="5113" width="8.88671875" style="1"/>
    <col min="5114" max="5114" width="15.109375" style="1" customWidth="1"/>
    <col min="5115" max="5115" width="13.33203125" style="1" customWidth="1"/>
    <col min="5116" max="5116" width="11.109375" style="1" customWidth="1"/>
    <col min="5117" max="5117" width="12.5546875" style="1" customWidth="1"/>
    <col min="5118" max="5118" width="13.109375" style="1" customWidth="1"/>
    <col min="5119" max="5119" width="16.44140625" style="1" customWidth="1"/>
    <col min="5120" max="5120" width="18.6640625" style="1" customWidth="1"/>
    <col min="5121" max="5121" width="19.88671875" style="1" customWidth="1"/>
    <col min="5122" max="5369" width="8.88671875" style="1"/>
    <col min="5370" max="5370" width="15.109375" style="1" customWidth="1"/>
    <col min="5371" max="5371" width="13.33203125" style="1" customWidth="1"/>
    <col min="5372" max="5372" width="11.109375" style="1" customWidth="1"/>
    <col min="5373" max="5373" width="12.5546875" style="1" customWidth="1"/>
    <col min="5374" max="5374" width="13.109375" style="1" customWidth="1"/>
    <col min="5375" max="5375" width="16.44140625" style="1" customWidth="1"/>
    <col min="5376" max="5376" width="18.6640625" style="1" customWidth="1"/>
    <col min="5377" max="5377" width="19.88671875" style="1" customWidth="1"/>
    <col min="5378" max="5625" width="8.88671875" style="1"/>
    <col min="5626" max="5626" width="15.109375" style="1" customWidth="1"/>
    <col min="5627" max="5627" width="13.33203125" style="1" customWidth="1"/>
    <col min="5628" max="5628" width="11.109375" style="1" customWidth="1"/>
    <col min="5629" max="5629" width="12.5546875" style="1" customWidth="1"/>
    <col min="5630" max="5630" width="13.109375" style="1" customWidth="1"/>
    <col min="5631" max="5631" width="16.44140625" style="1" customWidth="1"/>
    <col min="5632" max="5632" width="18.6640625" style="1" customWidth="1"/>
    <col min="5633" max="5633" width="19.88671875" style="1" customWidth="1"/>
    <col min="5634" max="5881" width="8.88671875" style="1"/>
    <col min="5882" max="5882" width="15.109375" style="1" customWidth="1"/>
    <col min="5883" max="5883" width="13.33203125" style="1" customWidth="1"/>
    <col min="5884" max="5884" width="11.109375" style="1" customWidth="1"/>
    <col min="5885" max="5885" width="12.5546875" style="1" customWidth="1"/>
    <col min="5886" max="5886" width="13.109375" style="1" customWidth="1"/>
    <col min="5887" max="5887" width="16.44140625" style="1" customWidth="1"/>
    <col min="5888" max="5888" width="18.6640625" style="1" customWidth="1"/>
    <col min="5889" max="5889" width="19.88671875" style="1" customWidth="1"/>
    <col min="5890" max="6137" width="8.88671875" style="1"/>
    <col min="6138" max="6138" width="15.109375" style="1" customWidth="1"/>
    <col min="6139" max="6139" width="13.33203125" style="1" customWidth="1"/>
    <col min="6140" max="6140" width="11.109375" style="1" customWidth="1"/>
    <col min="6141" max="6141" width="12.5546875" style="1" customWidth="1"/>
    <col min="6142" max="6142" width="13.109375" style="1" customWidth="1"/>
    <col min="6143" max="6143" width="16.44140625" style="1" customWidth="1"/>
    <col min="6144" max="6144" width="18.6640625" style="1" customWidth="1"/>
    <col min="6145" max="6145" width="19.88671875" style="1" customWidth="1"/>
    <col min="6146" max="6393" width="8.88671875" style="1"/>
    <col min="6394" max="6394" width="15.109375" style="1" customWidth="1"/>
    <col min="6395" max="6395" width="13.33203125" style="1" customWidth="1"/>
    <col min="6396" max="6396" width="11.109375" style="1" customWidth="1"/>
    <col min="6397" max="6397" width="12.5546875" style="1" customWidth="1"/>
    <col min="6398" max="6398" width="13.109375" style="1" customWidth="1"/>
    <col min="6399" max="6399" width="16.44140625" style="1" customWidth="1"/>
    <col min="6400" max="6400" width="18.6640625" style="1" customWidth="1"/>
    <col min="6401" max="6401" width="19.88671875" style="1" customWidth="1"/>
    <col min="6402" max="6649" width="8.88671875" style="1"/>
    <col min="6650" max="6650" width="15.109375" style="1" customWidth="1"/>
    <col min="6651" max="6651" width="13.33203125" style="1" customWidth="1"/>
    <col min="6652" max="6652" width="11.109375" style="1" customWidth="1"/>
    <col min="6653" max="6653" width="12.5546875" style="1" customWidth="1"/>
    <col min="6654" max="6654" width="13.109375" style="1" customWidth="1"/>
    <col min="6655" max="6655" width="16.44140625" style="1" customWidth="1"/>
    <col min="6656" max="6656" width="18.6640625" style="1" customWidth="1"/>
    <col min="6657" max="6657" width="19.88671875" style="1" customWidth="1"/>
    <col min="6658" max="6905" width="8.88671875" style="1"/>
    <col min="6906" max="6906" width="15.109375" style="1" customWidth="1"/>
    <col min="6907" max="6907" width="13.33203125" style="1" customWidth="1"/>
    <col min="6908" max="6908" width="11.109375" style="1" customWidth="1"/>
    <col min="6909" max="6909" width="12.5546875" style="1" customWidth="1"/>
    <col min="6910" max="6910" width="13.109375" style="1" customWidth="1"/>
    <col min="6911" max="6911" width="16.44140625" style="1" customWidth="1"/>
    <col min="6912" max="6912" width="18.6640625" style="1" customWidth="1"/>
    <col min="6913" max="6913" width="19.88671875" style="1" customWidth="1"/>
    <col min="6914" max="7161" width="8.88671875" style="1"/>
    <col min="7162" max="7162" width="15.109375" style="1" customWidth="1"/>
    <col min="7163" max="7163" width="13.33203125" style="1" customWidth="1"/>
    <col min="7164" max="7164" width="11.109375" style="1" customWidth="1"/>
    <col min="7165" max="7165" width="12.5546875" style="1" customWidth="1"/>
    <col min="7166" max="7166" width="13.109375" style="1" customWidth="1"/>
    <col min="7167" max="7167" width="16.44140625" style="1" customWidth="1"/>
    <col min="7168" max="7168" width="18.6640625" style="1" customWidth="1"/>
    <col min="7169" max="7169" width="19.88671875" style="1" customWidth="1"/>
    <col min="7170" max="7417" width="8.88671875" style="1"/>
    <col min="7418" max="7418" width="15.109375" style="1" customWidth="1"/>
    <col min="7419" max="7419" width="13.33203125" style="1" customWidth="1"/>
    <col min="7420" max="7420" width="11.109375" style="1" customWidth="1"/>
    <col min="7421" max="7421" width="12.5546875" style="1" customWidth="1"/>
    <col min="7422" max="7422" width="13.109375" style="1" customWidth="1"/>
    <col min="7423" max="7423" width="16.44140625" style="1" customWidth="1"/>
    <col min="7424" max="7424" width="18.6640625" style="1" customWidth="1"/>
    <col min="7425" max="7425" width="19.88671875" style="1" customWidth="1"/>
    <col min="7426" max="7673" width="8.88671875" style="1"/>
    <col min="7674" max="7674" width="15.109375" style="1" customWidth="1"/>
    <col min="7675" max="7675" width="13.33203125" style="1" customWidth="1"/>
    <col min="7676" max="7676" width="11.109375" style="1" customWidth="1"/>
    <col min="7677" max="7677" width="12.5546875" style="1" customWidth="1"/>
    <col min="7678" max="7678" width="13.109375" style="1" customWidth="1"/>
    <col min="7679" max="7679" width="16.44140625" style="1" customWidth="1"/>
    <col min="7680" max="7680" width="18.6640625" style="1" customWidth="1"/>
    <col min="7681" max="7681" width="19.88671875" style="1" customWidth="1"/>
    <col min="7682" max="7929" width="8.88671875" style="1"/>
    <col min="7930" max="7930" width="15.109375" style="1" customWidth="1"/>
    <col min="7931" max="7931" width="13.33203125" style="1" customWidth="1"/>
    <col min="7932" max="7932" width="11.109375" style="1" customWidth="1"/>
    <col min="7933" max="7933" width="12.5546875" style="1" customWidth="1"/>
    <col min="7934" max="7934" width="13.109375" style="1" customWidth="1"/>
    <col min="7935" max="7935" width="16.44140625" style="1" customWidth="1"/>
    <col min="7936" max="7936" width="18.6640625" style="1" customWidth="1"/>
    <col min="7937" max="7937" width="19.88671875" style="1" customWidth="1"/>
    <col min="7938" max="8185" width="8.88671875" style="1"/>
    <col min="8186" max="8186" width="15.109375" style="1" customWidth="1"/>
    <col min="8187" max="8187" width="13.33203125" style="1" customWidth="1"/>
    <col min="8188" max="8188" width="11.109375" style="1" customWidth="1"/>
    <col min="8189" max="8189" width="12.5546875" style="1" customWidth="1"/>
    <col min="8190" max="8190" width="13.109375" style="1" customWidth="1"/>
    <col min="8191" max="8191" width="16.44140625" style="1" customWidth="1"/>
    <col min="8192" max="8192" width="18.6640625" style="1" customWidth="1"/>
    <col min="8193" max="8193" width="19.88671875" style="1" customWidth="1"/>
    <col min="8194" max="8441" width="8.88671875" style="1"/>
    <col min="8442" max="8442" width="15.109375" style="1" customWidth="1"/>
    <col min="8443" max="8443" width="13.33203125" style="1" customWidth="1"/>
    <col min="8444" max="8444" width="11.109375" style="1" customWidth="1"/>
    <col min="8445" max="8445" width="12.5546875" style="1" customWidth="1"/>
    <col min="8446" max="8446" width="13.109375" style="1" customWidth="1"/>
    <col min="8447" max="8447" width="16.44140625" style="1" customWidth="1"/>
    <col min="8448" max="8448" width="18.6640625" style="1" customWidth="1"/>
    <col min="8449" max="8449" width="19.88671875" style="1" customWidth="1"/>
    <col min="8450" max="8697" width="8.88671875" style="1"/>
    <col min="8698" max="8698" width="15.109375" style="1" customWidth="1"/>
    <col min="8699" max="8699" width="13.33203125" style="1" customWidth="1"/>
    <col min="8700" max="8700" width="11.109375" style="1" customWidth="1"/>
    <col min="8701" max="8701" width="12.5546875" style="1" customWidth="1"/>
    <col min="8702" max="8702" width="13.109375" style="1" customWidth="1"/>
    <col min="8703" max="8703" width="16.44140625" style="1" customWidth="1"/>
    <col min="8704" max="8704" width="18.6640625" style="1" customWidth="1"/>
    <col min="8705" max="8705" width="19.88671875" style="1" customWidth="1"/>
    <col min="8706" max="8953" width="8.88671875" style="1"/>
    <col min="8954" max="8954" width="15.109375" style="1" customWidth="1"/>
    <col min="8955" max="8955" width="13.33203125" style="1" customWidth="1"/>
    <col min="8956" max="8956" width="11.109375" style="1" customWidth="1"/>
    <col min="8957" max="8957" width="12.5546875" style="1" customWidth="1"/>
    <col min="8958" max="8958" width="13.109375" style="1" customWidth="1"/>
    <col min="8959" max="8959" width="16.44140625" style="1" customWidth="1"/>
    <col min="8960" max="8960" width="18.6640625" style="1" customWidth="1"/>
    <col min="8961" max="8961" width="19.88671875" style="1" customWidth="1"/>
    <col min="8962" max="9209" width="8.88671875" style="1"/>
    <col min="9210" max="9210" width="15.109375" style="1" customWidth="1"/>
    <col min="9211" max="9211" width="13.33203125" style="1" customWidth="1"/>
    <col min="9212" max="9212" width="11.109375" style="1" customWidth="1"/>
    <col min="9213" max="9213" width="12.5546875" style="1" customWidth="1"/>
    <col min="9214" max="9214" width="13.109375" style="1" customWidth="1"/>
    <col min="9215" max="9215" width="16.44140625" style="1" customWidth="1"/>
    <col min="9216" max="9216" width="18.6640625" style="1" customWidth="1"/>
    <col min="9217" max="9217" width="19.88671875" style="1" customWidth="1"/>
    <col min="9218" max="9465" width="8.88671875" style="1"/>
    <col min="9466" max="9466" width="15.109375" style="1" customWidth="1"/>
    <col min="9467" max="9467" width="13.33203125" style="1" customWidth="1"/>
    <col min="9468" max="9468" width="11.109375" style="1" customWidth="1"/>
    <col min="9469" max="9469" width="12.5546875" style="1" customWidth="1"/>
    <col min="9470" max="9470" width="13.109375" style="1" customWidth="1"/>
    <col min="9471" max="9471" width="16.44140625" style="1" customWidth="1"/>
    <col min="9472" max="9472" width="18.6640625" style="1" customWidth="1"/>
    <col min="9473" max="9473" width="19.88671875" style="1" customWidth="1"/>
    <col min="9474" max="9721" width="8.88671875" style="1"/>
    <col min="9722" max="9722" width="15.109375" style="1" customWidth="1"/>
    <col min="9723" max="9723" width="13.33203125" style="1" customWidth="1"/>
    <col min="9724" max="9724" width="11.109375" style="1" customWidth="1"/>
    <col min="9725" max="9725" width="12.5546875" style="1" customWidth="1"/>
    <col min="9726" max="9726" width="13.109375" style="1" customWidth="1"/>
    <col min="9727" max="9727" width="16.44140625" style="1" customWidth="1"/>
    <col min="9728" max="9728" width="18.6640625" style="1" customWidth="1"/>
    <col min="9729" max="9729" width="19.88671875" style="1" customWidth="1"/>
    <col min="9730" max="9977" width="8.88671875" style="1"/>
    <col min="9978" max="9978" width="15.109375" style="1" customWidth="1"/>
    <col min="9979" max="9979" width="13.33203125" style="1" customWidth="1"/>
    <col min="9980" max="9980" width="11.109375" style="1" customWidth="1"/>
    <col min="9981" max="9981" width="12.5546875" style="1" customWidth="1"/>
    <col min="9982" max="9982" width="13.109375" style="1" customWidth="1"/>
    <col min="9983" max="9983" width="16.44140625" style="1" customWidth="1"/>
    <col min="9984" max="9984" width="18.6640625" style="1" customWidth="1"/>
    <col min="9985" max="9985" width="19.88671875" style="1" customWidth="1"/>
    <col min="9986" max="10233" width="8.88671875" style="1"/>
    <col min="10234" max="10234" width="15.109375" style="1" customWidth="1"/>
    <col min="10235" max="10235" width="13.33203125" style="1" customWidth="1"/>
    <col min="10236" max="10236" width="11.109375" style="1" customWidth="1"/>
    <col min="10237" max="10237" width="12.5546875" style="1" customWidth="1"/>
    <col min="10238" max="10238" width="13.109375" style="1" customWidth="1"/>
    <col min="10239" max="10239" width="16.44140625" style="1" customWidth="1"/>
    <col min="10240" max="10240" width="18.6640625" style="1" customWidth="1"/>
    <col min="10241" max="10241" width="19.88671875" style="1" customWidth="1"/>
    <col min="10242" max="10489" width="8.88671875" style="1"/>
    <col min="10490" max="10490" width="15.109375" style="1" customWidth="1"/>
    <col min="10491" max="10491" width="13.33203125" style="1" customWidth="1"/>
    <col min="10492" max="10492" width="11.109375" style="1" customWidth="1"/>
    <col min="10493" max="10493" width="12.5546875" style="1" customWidth="1"/>
    <col min="10494" max="10494" width="13.109375" style="1" customWidth="1"/>
    <col min="10495" max="10495" width="16.44140625" style="1" customWidth="1"/>
    <col min="10496" max="10496" width="18.6640625" style="1" customWidth="1"/>
    <col min="10497" max="10497" width="19.88671875" style="1" customWidth="1"/>
    <col min="10498" max="10745" width="8.88671875" style="1"/>
    <col min="10746" max="10746" width="15.109375" style="1" customWidth="1"/>
    <col min="10747" max="10747" width="13.33203125" style="1" customWidth="1"/>
    <col min="10748" max="10748" width="11.109375" style="1" customWidth="1"/>
    <col min="10749" max="10749" width="12.5546875" style="1" customWidth="1"/>
    <col min="10750" max="10750" width="13.109375" style="1" customWidth="1"/>
    <col min="10751" max="10751" width="16.44140625" style="1" customWidth="1"/>
    <col min="10752" max="10752" width="18.6640625" style="1" customWidth="1"/>
    <col min="10753" max="10753" width="19.88671875" style="1" customWidth="1"/>
    <col min="10754" max="11001" width="8.88671875" style="1"/>
    <col min="11002" max="11002" width="15.109375" style="1" customWidth="1"/>
    <col min="11003" max="11003" width="13.33203125" style="1" customWidth="1"/>
    <col min="11004" max="11004" width="11.109375" style="1" customWidth="1"/>
    <col min="11005" max="11005" width="12.5546875" style="1" customWidth="1"/>
    <col min="11006" max="11006" width="13.109375" style="1" customWidth="1"/>
    <col min="11007" max="11007" width="16.44140625" style="1" customWidth="1"/>
    <col min="11008" max="11008" width="18.6640625" style="1" customWidth="1"/>
    <col min="11009" max="11009" width="19.88671875" style="1" customWidth="1"/>
    <col min="11010" max="11257" width="8.88671875" style="1"/>
    <col min="11258" max="11258" width="15.109375" style="1" customWidth="1"/>
    <col min="11259" max="11259" width="13.33203125" style="1" customWidth="1"/>
    <col min="11260" max="11260" width="11.109375" style="1" customWidth="1"/>
    <col min="11261" max="11261" width="12.5546875" style="1" customWidth="1"/>
    <col min="11262" max="11262" width="13.109375" style="1" customWidth="1"/>
    <col min="11263" max="11263" width="16.44140625" style="1" customWidth="1"/>
    <col min="11264" max="11264" width="18.6640625" style="1" customWidth="1"/>
    <col min="11265" max="11265" width="19.88671875" style="1" customWidth="1"/>
    <col min="11266" max="11513" width="8.88671875" style="1"/>
    <col min="11514" max="11514" width="15.109375" style="1" customWidth="1"/>
    <col min="11515" max="11515" width="13.33203125" style="1" customWidth="1"/>
    <col min="11516" max="11516" width="11.109375" style="1" customWidth="1"/>
    <col min="11517" max="11517" width="12.5546875" style="1" customWidth="1"/>
    <col min="11518" max="11518" width="13.109375" style="1" customWidth="1"/>
    <col min="11519" max="11519" width="16.44140625" style="1" customWidth="1"/>
    <col min="11520" max="11520" width="18.6640625" style="1" customWidth="1"/>
    <col min="11521" max="11521" width="19.88671875" style="1" customWidth="1"/>
    <col min="11522" max="11769" width="8.88671875" style="1"/>
    <col min="11770" max="11770" width="15.109375" style="1" customWidth="1"/>
    <col min="11771" max="11771" width="13.33203125" style="1" customWidth="1"/>
    <col min="11772" max="11772" width="11.109375" style="1" customWidth="1"/>
    <col min="11773" max="11773" width="12.5546875" style="1" customWidth="1"/>
    <col min="11774" max="11774" width="13.109375" style="1" customWidth="1"/>
    <col min="11775" max="11775" width="16.44140625" style="1" customWidth="1"/>
    <col min="11776" max="11776" width="18.6640625" style="1" customWidth="1"/>
    <col min="11777" max="11777" width="19.88671875" style="1" customWidth="1"/>
    <col min="11778" max="12025" width="8.88671875" style="1"/>
    <col min="12026" max="12026" width="15.109375" style="1" customWidth="1"/>
    <col min="12027" max="12027" width="13.33203125" style="1" customWidth="1"/>
    <col min="12028" max="12028" width="11.109375" style="1" customWidth="1"/>
    <col min="12029" max="12029" width="12.5546875" style="1" customWidth="1"/>
    <col min="12030" max="12030" width="13.109375" style="1" customWidth="1"/>
    <col min="12031" max="12031" width="16.44140625" style="1" customWidth="1"/>
    <col min="12032" max="12032" width="18.6640625" style="1" customWidth="1"/>
    <col min="12033" max="12033" width="19.88671875" style="1" customWidth="1"/>
    <col min="12034" max="12281" width="8.88671875" style="1"/>
    <col min="12282" max="12282" width="15.109375" style="1" customWidth="1"/>
    <col min="12283" max="12283" width="13.33203125" style="1" customWidth="1"/>
    <col min="12284" max="12284" width="11.109375" style="1" customWidth="1"/>
    <col min="12285" max="12285" width="12.5546875" style="1" customWidth="1"/>
    <col min="12286" max="12286" width="13.109375" style="1" customWidth="1"/>
    <col min="12287" max="12287" width="16.44140625" style="1" customWidth="1"/>
    <col min="12288" max="12288" width="18.6640625" style="1" customWidth="1"/>
    <col min="12289" max="12289" width="19.88671875" style="1" customWidth="1"/>
    <col min="12290" max="12537" width="8.88671875" style="1"/>
    <col min="12538" max="12538" width="15.109375" style="1" customWidth="1"/>
    <col min="12539" max="12539" width="13.33203125" style="1" customWidth="1"/>
    <col min="12540" max="12540" width="11.109375" style="1" customWidth="1"/>
    <col min="12541" max="12541" width="12.5546875" style="1" customWidth="1"/>
    <col min="12542" max="12542" width="13.109375" style="1" customWidth="1"/>
    <col min="12543" max="12543" width="16.44140625" style="1" customWidth="1"/>
    <col min="12544" max="12544" width="18.6640625" style="1" customWidth="1"/>
    <col min="12545" max="12545" width="19.88671875" style="1" customWidth="1"/>
    <col min="12546" max="12793" width="8.88671875" style="1"/>
    <col min="12794" max="12794" width="15.109375" style="1" customWidth="1"/>
    <col min="12795" max="12795" width="13.33203125" style="1" customWidth="1"/>
    <col min="12796" max="12796" width="11.109375" style="1" customWidth="1"/>
    <col min="12797" max="12797" width="12.5546875" style="1" customWidth="1"/>
    <col min="12798" max="12798" width="13.109375" style="1" customWidth="1"/>
    <col min="12799" max="12799" width="16.44140625" style="1" customWidth="1"/>
    <col min="12800" max="12800" width="18.6640625" style="1" customWidth="1"/>
    <col min="12801" max="12801" width="19.88671875" style="1" customWidth="1"/>
    <col min="12802" max="13049" width="8.88671875" style="1"/>
    <col min="13050" max="13050" width="15.109375" style="1" customWidth="1"/>
    <col min="13051" max="13051" width="13.33203125" style="1" customWidth="1"/>
    <col min="13052" max="13052" width="11.109375" style="1" customWidth="1"/>
    <col min="13053" max="13053" width="12.5546875" style="1" customWidth="1"/>
    <col min="13054" max="13054" width="13.109375" style="1" customWidth="1"/>
    <col min="13055" max="13055" width="16.44140625" style="1" customWidth="1"/>
    <col min="13056" max="13056" width="18.6640625" style="1" customWidth="1"/>
    <col min="13057" max="13057" width="19.88671875" style="1" customWidth="1"/>
    <col min="13058" max="13305" width="8.88671875" style="1"/>
    <col min="13306" max="13306" width="15.109375" style="1" customWidth="1"/>
    <col min="13307" max="13307" width="13.33203125" style="1" customWidth="1"/>
    <col min="13308" max="13308" width="11.109375" style="1" customWidth="1"/>
    <col min="13309" max="13309" width="12.5546875" style="1" customWidth="1"/>
    <col min="13310" max="13310" width="13.109375" style="1" customWidth="1"/>
    <col min="13311" max="13311" width="16.44140625" style="1" customWidth="1"/>
    <col min="13312" max="13312" width="18.6640625" style="1" customWidth="1"/>
    <col min="13313" max="13313" width="19.88671875" style="1" customWidth="1"/>
    <col min="13314" max="13561" width="8.88671875" style="1"/>
    <col min="13562" max="13562" width="15.109375" style="1" customWidth="1"/>
    <col min="13563" max="13563" width="13.33203125" style="1" customWidth="1"/>
    <col min="13564" max="13564" width="11.109375" style="1" customWidth="1"/>
    <col min="13565" max="13565" width="12.5546875" style="1" customWidth="1"/>
    <col min="13566" max="13566" width="13.109375" style="1" customWidth="1"/>
    <col min="13567" max="13567" width="16.44140625" style="1" customWidth="1"/>
    <col min="13568" max="13568" width="18.6640625" style="1" customWidth="1"/>
    <col min="13569" max="13569" width="19.88671875" style="1" customWidth="1"/>
    <col min="13570" max="13817" width="8.88671875" style="1"/>
    <col min="13818" max="13818" width="15.109375" style="1" customWidth="1"/>
    <col min="13819" max="13819" width="13.33203125" style="1" customWidth="1"/>
    <col min="13820" max="13820" width="11.109375" style="1" customWidth="1"/>
    <col min="13821" max="13821" width="12.5546875" style="1" customWidth="1"/>
    <col min="13822" max="13822" width="13.109375" style="1" customWidth="1"/>
    <col min="13823" max="13823" width="16.44140625" style="1" customWidth="1"/>
    <col min="13824" max="13824" width="18.6640625" style="1" customWidth="1"/>
    <col min="13825" max="13825" width="19.88671875" style="1" customWidth="1"/>
    <col min="13826" max="14073" width="8.88671875" style="1"/>
    <col min="14074" max="14074" width="15.109375" style="1" customWidth="1"/>
    <col min="14075" max="14075" width="13.33203125" style="1" customWidth="1"/>
    <col min="14076" max="14076" width="11.109375" style="1" customWidth="1"/>
    <col min="14077" max="14077" width="12.5546875" style="1" customWidth="1"/>
    <col min="14078" max="14078" width="13.109375" style="1" customWidth="1"/>
    <col min="14079" max="14079" width="16.44140625" style="1" customWidth="1"/>
    <col min="14080" max="14080" width="18.6640625" style="1" customWidth="1"/>
    <col min="14081" max="14081" width="19.88671875" style="1" customWidth="1"/>
    <col min="14082" max="14329" width="8.88671875" style="1"/>
    <col min="14330" max="14330" width="15.109375" style="1" customWidth="1"/>
    <col min="14331" max="14331" width="13.33203125" style="1" customWidth="1"/>
    <col min="14332" max="14332" width="11.109375" style="1" customWidth="1"/>
    <col min="14333" max="14333" width="12.5546875" style="1" customWidth="1"/>
    <col min="14334" max="14334" width="13.109375" style="1" customWidth="1"/>
    <col min="14335" max="14335" width="16.44140625" style="1" customWidth="1"/>
    <col min="14336" max="14336" width="18.6640625" style="1" customWidth="1"/>
    <col min="14337" max="14337" width="19.88671875" style="1" customWidth="1"/>
    <col min="14338" max="14585" width="8.88671875" style="1"/>
    <col min="14586" max="14586" width="15.109375" style="1" customWidth="1"/>
    <col min="14587" max="14587" width="13.33203125" style="1" customWidth="1"/>
    <col min="14588" max="14588" width="11.109375" style="1" customWidth="1"/>
    <col min="14589" max="14589" width="12.5546875" style="1" customWidth="1"/>
    <col min="14590" max="14590" width="13.109375" style="1" customWidth="1"/>
    <col min="14591" max="14591" width="16.44140625" style="1" customWidth="1"/>
    <col min="14592" max="14592" width="18.6640625" style="1" customWidth="1"/>
    <col min="14593" max="14593" width="19.88671875" style="1" customWidth="1"/>
    <col min="14594" max="14841" width="8.88671875" style="1"/>
    <col min="14842" max="14842" width="15.109375" style="1" customWidth="1"/>
    <col min="14843" max="14843" width="13.33203125" style="1" customWidth="1"/>
    <col min="14844" max="14844" width="11.109375" style="1" customWidth="1"/>
    <col min="14845" max="14845" width="12.5546875" style="1" customWidth="1"/>
    <col min="14846" max="14846" width="13.109375" style="1" customWidth="1"/>
    <col min="14847" max="14847" width="16.44140625" style="1" customWidth="1"/>
    <col min="14848" max="14848" width="18.6640625" style="1" customWidth="1"/>
    <col min="14849" max="14849" width="19.88671875" style="1" customWidth="1"/>
    <col min="14850" max="15097" width="8.88671875" style="1"/>
    <col min="15098" max="15098" width="15.109375" style="1" customWidth="1"/>
    <col min="15099" max="15099" width="13.33203125" style="1" customWidth="1"/>
    <col min="15100" max="15100" width="11.109375" style="1" customWidth="1"/>
    <col min="15101" max="15101" width="12.5546875" style="1" customWidth="1"/>
    <col min="15102" max="15102" width="13.109375" style="1" customWidth="1"/>
    <col min="15103" max="15103" width="16.44140625" style="1" customWidth="1"/>
    <col min="15104" max="15104" width="18.6640625" style="1" customWidth="1"/>
    <col min="15105" max="15105" width="19.88671875" style="1" customWidth="1"/>
    <col min="15106" max="15353" width="8.88671875" style="1"/>
    <col min="15354" max="15354" width="15.109375" style="1" customWidth="1"/>
    <col min="15355" max="15355" width="13.33203125" style="1" customWidth="1"/>
    <col min="15356" max="15356" width="11.109375" style="1" customWidth="1"/>
    <col min="15357" max="15357" width="12.5546875" style="1" customWidth="1"/>
    <col min="15358" max="15358" width="13.109375" style="1" customWidth="1"/>
    <col min="15359" max="15359" width="16.44140625" style="1" customWidth="1"/>
    <col min="15360" max="15360" width="18.6640625" style="1" customWidth="1"/>
    <col min="15361" max="15361" width="19.88671875" style="1" customWidth="1"/>
    <col min="15362" max="15609" width="8.88671875" style="1"/>
    <col min="15610" max="15610" width="15.109375" style="1" customWidth="1"/>
    <col min="15611" max="15611" width="13.33203125" style="1" customWidth="1"/>
    <col min="15612" max="15612" width="11.109375" style="1" customWidth="1"/>
    <col min="15613" max="15613" width="12.5546875" style="1" customWidth="1"/>
    <col min="15614" max="15614" width="13.109375" style="1" customWidth="1"/>
    <col min="15615" max="15615" width="16.44140625" style="1" customWidth="1"/>
    <col min="15616" max="15616" width="18.6640625" style="1" customWidth="1"/>
    <col min="15617" max="15617" width="19.88671875" style="1" customWidth="1"/>
    <col min="15618" max="15865" width="8.88671875" style="1"/>
    <col min="15866" max="15866" width="15.109375" style="1" customWidth="1"/>
    <col min="15867" max="15867" width="13.33203125" style="1" customWidth="1"/>
    <col min="15868" max="15868" width="11.109375" style="1" customWidth="1"/>
    <col min="15869" max="15869" width="12.5546875" style="1" customWidth="1"/>
    <col min="15870" max="15870" width="13.109375" style="1" customWidth="1"/>
    <col min="15871" max="15871" width="16.44140625" style="1" customWidth="1"/>
    <col min="15872" max="15872" width="18.6640625" style="1" customWidth="1"/>
    <col min="15873" max="15873" width="19.88671875" style="1" customWidth="1"/>
    <col min="15874" max="16121" width="8.88671875" style="1"/>
    <col min="16122" max="16122" width="15.109375" style="1" customWidth="1"/>
    <col min="16123" max="16123" width="13.33203125" style="1" customWidth="1"/>
    <col min="16124" max="16124" width="11.109375" style="1" customWidth="1"/>
    <col min="16125" max="16125" width="12.5546875" style="1" customWidth="1"/>
    <col min="16126" max="16126" width="13.109375" style="1" customWidth="1"/>
    <col min="16127" max="16127" width="16.44140625" style="1" customWidth="1"/>
    <col min="16128" max="16128" width="18.6640625" style="1" customWidth="1"/>
    <col min="16129" max="16129" width="19.88671875" style="1" customWidth="1"/>
    <col min="16130" max="16376" width="8.88671875" style="1"/>
    <col min="16377" max="16379" width="8.88671875" style="1" customWidth="1"/>
    <col min="16380" max="16384" width="8.88671875" style="1"/>
  </cols>
  <sheetData>
    <row r="1" spans="1:11" x14ac:dyDescent="0.25">
      <c r="I1" s="3" t="s">
        <v>0</v>
      </c>
    </row>
    <row r="2" spans="1:11" x14ac:dyDescent="0.25">
      <c r="I2" s="3" t="s">
        <v>1</v>
      </c>
    </row>
    <row r="3" spans="1:1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11" ht="13.8" thickBo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11" ht="48.6" thickBot="1" x14ac:dyDescent="0.3">
      <c r="A5" s="5" t="s">
        <v>4</v>
      </c>
      <c r="B5" s="6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</row>
    <row r="6" spans="1:11" x14ac:dyDescent="0.25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</row>
    <row r="7" spans="1:11" ht="13.8" thickBot="1" x14ac:dyDescent="0.3">
      <c r="A7" s="15" t="s">
        <v>12</v>
      </c>
      <c r="B7" s="16"/>
      <c r="C7" s="17"/>
      <c r="D7" s="17"/>
      <c r="E7" s="17"/>
      <c r="F7" s="17"/>
      <c r="G7" s="17"/>
      <c r="H7" s="17"/>
      <c r="I7" s="18"/>
    </row>
    <row r="8" spans="1:11" s="25" customFormat="1" ht="26.4" x14ac:dyDescent="0.25">
      <c r="A8" s="19" t="s">
        <v>13</v>
      </c>
      <c r="B8" s="20"/>
      <c r="C8" s="21">
        <v>20653.949999999895</v>
      </c>
      <c r="D8" s="22">
        <v>228043.13999999996</v>
      </c>
      <c r="E8" s="22">
        <f>SUM(E9:E11)</f>
        <v>484394.48000000004</v>
      </c>
      <c r="F8" s="22">
        <v>484473.48</v>
      </c>
      <c r="G8" s="22">
        <f>SUM(G9:G11)</f>
        <v>414051.58</v>
      </c>
      <c r="H8" s="22">
        <f>C8+E8-F8</f>
        <v>20574.949999999953</v>
      </c>
      <c r="I8" s="22">
        <f>D8+E8-G8</f>
        <v>298386.03999999998</v>
      </c>
      <c r="J8" s="23"/>
      <c r="K8" s="24" t="s">
        <v>14</v>
      </c>
    </row>
    <row r="9" spans="1:11" s="25" customFormat="1" hidden="1" x14ac:dyDescent="0.25">
      <c r="A9" s="26" t="s">
        <v>15</v>
      </c>
      <c r="B9" s="27"/>
      <c r="C9" s="28">
        <v>1102757</v>
      </c>
      <c r="D9" s="29">
        <v>145733.83999999991</v>
      </c>
      <c r="E9" s="29">
        <v>459234.7</v>
      </c>
      <c r="F9" s="29"/>
      <c r="G9" s="29">
        <v>407333.13</v>
      </c>
      <c r="H9" s="29">
        <f>C9+E9-F9</f>
        <v>1561991.7</v>
      </c>
      <c r="I9" s="30">
        <f>D9+E9-G9</f>
        <v>197635.40999999992</v>
      </c>
      <c r="J9" s="23"/>
      <c r="K9" s="24"/>
    </row>
    <row r="10" spans="1:11" s="25" customFormat="1" hidden="1" x14ac:dyDescent="0.25">
      <c r="A10" s="31" t="s">
        <v>16</v>
      </c>
      <c r="B10" s="32"/>
      <c r="C10" s="33">
        <v>25253.239999999998</v>
      </c>
      <c r="D10" s="34">
        <v>2153.6399999999994</v>
      </c>
      <c r="E10" s="34">
        <v>10280.280000000001</v>
      </c>
      <c r="F10" s="34"/>
      <c r="G10" s="35">
        <v>6718.45</v>
      </c>
      <c r="H10" s="35">
        <f>C10+E10-F10</f>
        <v>35533.519999999997</v>
      </c>
      <c r="I10" s="36">
        <f>D10+E10-G10</f>
        <v>5715.47</v>
      </c>
      <c r="J10" s="23"/>
      <c r="K10" s="24"/>
    </row>
    <row r="11" spans="1:11" s="25" customFormat="1" ht="13.8" hidden="1" thickBot="1" x14ac:dyDescent="0.3">
      <c r="A11" s="37" t="s">
        <v>17</v>
      </c>
      <c r="B11" s="38"/>
      <c r="C11" s="39">
        <v>52236.340000000004</v>
      </c>
      <c r="D11" s="40">
        <v>80155.66</v>
      </c>
      <c r="E11" s="40">
        <v>14879.5</v>
      </c>
      <c r="F11" s="40"/>
      <c r="G11" s="40"/>
      <c r="H11" s="40">
        <f>C11+E11-F11</f>
        <v>67115.839999999997</v>
      </c>
      <c r="I11" s="41">
        <f>D11+E11-G11</f>
        <v>95035.16</v>
      </c>
      <c r="J11" s="23"/>
      <c r="K11" s="24"/>
    </row>
    <row r="12" spans="1:11" s="25" customFormat="1" x14ac:dyDescent="0.25">
      <c r="A12" s="42"/>
      <c r="B12" s="43"/>
      <c r="C12" s="44" t="s">
        <v>18</v>
      </c>
      <c r="D12" s="45"/>
      <c r="E12" s="45"/>
      <c r="F12" s="45"/>
      <c r="G12" s="45"/>
      <c r="H12" s="45" t="s">
        <v>18</v>
      </c>
      <c r="I12" s="45"/>
      <c r="J12" s="23"/>
      <c r="K12" s="24"/>
    </row>
    <row r="13" spans="1:11" s="25" customFormat="1" ht="26.4" x14ac:dyDescent="0.25">
      <c r="A13" s="46" t="s">
        <v>19</v>
      </c>
      <c r="B13" s="47"/>
      <c r="C13" s="48">
        <v>178009.04999999993</v>
      </c>
      <c r="D13" s="49">
        <v>94306.269999999902</v>
      </c>
      <c r="E13" s="22">
        <f>SUM(E14:E16)</f>
        <v>171171.58</v>
      </c>
      <c r="F13" s="49">
        <v>148720</v>
      </c>
      <c r="G13" s="22">
        <f>SUM(G14:G16)</f>
        <v>159741.95000000001</v>
      </c>
      <c r="H13" s="22">
        <f>C13+E13-F13</f>
        <v>200460.62999999989</v>
      </c>
      <c r="I13" s="22">
        <f>D13+E13-G13</f>
        <v>105735.89999999985</v>
      </c>
      <c r="J13" s="50"/>
      <c r="K13" s="24" t="s">
        <v>14</v>
      </c>
    </row>
    <row r="14" spans="1:11" s="25" customFormat="1" hidden="1" x14ac:dyDescent="0.25">
      <c r="A14" s="26" t="s">
        <v>15</v>
      </c>
      <c r="B14" s="27"/>
      <c r="C14" s="28">
        <v>472955.86</v>
      </c>
      <c r="D14" s="29">
        <v>69141.819999999978</v>
      </c>
      <c r="E14" s="29">
        <v>161663.93</v>
      </c>
      <c r="F14" s="29"/>
      <c r="G14" s="29">
        <v>157023.73000000001</v>
      </c>
      <c r="H14" s="29">
        <f>C14+E14-F14</f>
        <v>634619.79</v>
      </c>
      <c r="I14" s="30">
        <f>D14+E14-G14</f>
        <v>73782.01999999996</v>
      </c>
      <c r="J14" s="50"/>
    </row>
    <row r="15" spans="1:11" s="25" customFormat="1" hidden="1" x14ac:dyDescent="0.25">
      <c r="A15" s="31" t="s">
        <v>16</v>
      </c>
      <c r="B15" s="32"/>
      <c r="C15" s="51">
        <v>10754.630000000001</v>
      </c>
      <c r="D15" s="35">
        <v>747.65999999999985</v>
      </c>
      <c r="E15" s="35">
        <v>3632.78</v>
      </c>
      <c r="F15" s="35"/>
      <c r="G15" s="35">
        <v>2718.22</v>
      </c>
      <c r="H15" s="35">
        <f>C15+E15-F15</f>
        <v>14387.410000000002</v>
      </c>
      <c r="I15" s="36">
        <f>D15+E15-G15</f>
        <v>1662.2200000000007</v>
      </c>
      <c r="J15" s="50"/>
    </row>
    <row r="16" spans="1:11" s="25" customFormat="1" ht="13.8" hidden="1" thickBot="1" x14ac:dyDescent="0.3">
      <c r="A16" s="37" t="s">
        <v>17</v>
      </c>
      <c r="B16" s="38"/>
      <c r="C16" s="39">
        <v>22245.949999999997</v>
      </c>
      <c r="D16" s="40">
        <v>24416.789999999997</v>
      </c>
      <c r="E16" s="40">
        <v>5874.87</v>
      </c>
      <c r="F16" s="40"/>
      <c r="G16" s="40"/>
      <c r="H16" s="40">
        <f>C16+E16-F16</f>
        <v>28120.819999999996</v>
      </c>
      <c r="I16" s="41">
        <f>D16+E16-G16</f>
        <v>30291.659999999996</v>
      </c>
      <c r="J16" s="50"/>
    </row>
    <row r="17" spans="1:11" s="25" customFormat="1" x14ac:dyDescent="0.25">
      <c r="A17" s="52"/>
      <c r="B17" s="53"/>
      <c r="C17" s="44"/>
      <c r="D17" s="45"/>
      <c r="E17" s="45"/>
      <c r="F17" s="45"/>
      <c r="G17" s="45"/>
      <c r="H17" s="45"/>
      <c r="I17" s="45"/>
      <c r="J17" s="50"/>
    </row>
    <row r="18" spans="1:11" s="25" customFormat="1" ht="26.4" x14ac:dyDescent="0.25">
      <c r="A18" s="54" t="s">
        <v>20</v>
      </c>
      <c r="B18" s="55"/>
      <c r="C18" s="56">
        <v>4932.9200000000274</v>
      </c>
      <c r="D18" s="57">
        <v>44790.820000000007</v>
      </c>
      <c r="E18" s="22">
        <f>SUM(E19:E21)</f>
        <v>91735.91</v>
      </c>
      <c r="F18" s="57">
        <v>92247.5</v>
      </c>
      <c r="G18" s="22">
        <f>SUM(G19:G21)</f>
        <v>78371.3</v>
      </c>
      <c r="H18" s="22">
        <f>C18+E18-F18</f>
        <v>4421.3300000000309</v>
      </c>
      <c r="I18" s="22">
        <f>D18+E18-G18</f>
        <v>58155.430000000008</v>
      </c>
      <c r="J18" s="50"/>
      <c r="K18" s="24" t="s">
        <v>14</v>
      </c>
    </row>
    <row r="19" spans="1:11" s="25" customFormat="1" hidden="1" x14ac:dyDescent="0.25">
      <c r="A19" s="26" t="s">
        <v>15</v>
      </c>
      <c r="B19" s="27"/>
      <c r="C19" s="28">
        <v>214637.65000000002</v>
      </c>
      <c r="D19" s="29">
        <v>28202.62000000001</v>
      </c>
      <c r="E19" s="29">
        <v>86971.04</v>
      </c>
      <c r="F19" s="29"/>
      <c r="G19" s="29">
        <v>77098.91</v>
      </c>
      <c r="H19" s="29">
        <f>C19+E19-F19</f>
        <v>301608.69</v>
      </c>
      <c r="I19" s="30">
        <f>D19+E19-G19</f>
        <v>38074.75</v>
      </c>
      <c r="J19" s="50"/>
    </row>
    <row r="20" spans="1:11" s="25" customFormat="1" hidden="1" x14ac:dyDescent="0.25">
      <c r="A20" s="31" t="s">
        <v>16</v>
      </c>
      <c r="B20" s="32"/>
      <c r="C20" s="51">
        <v>4883.7</v>
      </c>
      <c r="D20" s="35">
        <v>416.10000000000014</v>
      </c>
      <c r="E20" s="35">
        <v>1946.91</v>
      </c>
      <c r="F20" s="35"/>
      <c r="G20" s="35">
        <v>1272.3900000000001</v>
      </c>
      <c r="H20" s="35">
        <f>C20+E20-F20</f>
        <v>6830.61</v>
      </c>
      <c r="I20" s="36">
        <f>D20+E20-G20</f>
        <v>1090.6200000000001</v>
      </c>
      <c r="J20" s="50"/>
    </row>
    <row r="21" spans="1:11" s="25" customFormat="1" ht="13.8" hidden="1" thickBot="1" x14ac:dyDescent="0.3">
      <c r="A21" s="37" t="s">
        <v>17</v>
      </c>
      <c r="B21" s="38"/>
      <c r="C21" s="39">
        <v>10101.9</v>
      </c>
      <c r="D21" s="40">
        <v>16172.099999999999</v>
      </c>
      <c r="E21" s="40">
        <v>2817.96</v>
      </c>
      <c r="F21" s="40"/>
      <c r="G21" s="40"/>
      <c r="H21" s="40">
        <f>C21+E21-F21</f>
        <v>12919.86</v>
      </c>
      <c r="I21" s="41">
        <f>D21+E21-G21</f>
        <v>18990.059999999998</v>
      </c>
      <c r="J21" s="50"/>
    </row>
    <row r="22" spans="1:11" s="25" customFormat="1" x14ac:dyDescent="0.25">
      <c r="A22" s="58"/>
      <c r="B22" s="59"/>
      <c r="C22" s="60"/>
      <c r="D22" s="44"/>
      <c r="E22" s="44"/>
      <c r="F22" s="44"/>
      <c r="G22" s="44"/>
      <c r="H22" s="44"/>
      <c r="I22" s="61"/>
      <c r="J22" s="50"/>
    </row>
    <row r="23" spans="1:11" s="25" customFormat="1" ht="26.4" x14ac:dyDescent="0.25">
      <c r="A23" s="62" t="s">
        <v>21</v>
      </c>
      <c r="B23" s="63"/>
      <c r="C23" s="21">
        <v>1994.3899999999994</v>
      </c>
      <c r="D23" s="22">
        <v>15287.729999999992</v>
      </c>
      <c r="E23" s="22">
        <f>SUM(E24:E26)</f>
        <v>28753.99</v>
      </c>
      <c r="F23" s="22">
        <v>29361.99</v>
      </c>
      <c r="G23" s="22">
        <f>SUM(G24:G26)</f>
        <v>26471.19</v>
      </c>
      <c r="H23" s="22">
        <f>C23+E23-F23</f>
        <v>1386.3899999999994</v>
      </c>
      <c r="I23" s="22">
        <f>D23+E23-G23</f>
        <v>17570.529999999995</v>
      </c>
      <c r="J23" s="23"/>
      <c r="K23" s="24" t="s">
        <v>14</v>
      </c>
    </row>
    <row r="24" spans="1:11" s="25" customFormat="1" hidden="1" x14ac:dyDescent="0.25">
      <c r="A24" s="26" t="s">
        <v>15</v>
      </c>
      <c r="B24" s="27"/>
      <c r="C24" s="28">
        <v>69363.170000000013</v>
      </c>
      <c r="D24" s="29">
        <v>9079.0899999999965</v>
      </c>
      <c r="E24" s="29">
        <v>27374.080000000002</v>
      </c>
      <c r="F24" s="29"/>
      <c r="G24" s="29">
        <v>26106.34</v>
      </c>
      <c r="H24" s="29">
        <f>C24+E24-F24</f>
        <v>96737.250000000015</v>
      </c>
      <c r="I24" s="30">
        <f>D24+E24-G24</f>
        <v>10346.829999999998</v>
      </c>
      <c r="J24" s="23"/>
      <c r="K24" s="24"/>
    </row>
    <row r="25" spans="1:11" s="25" customFormat="1" hidden="1" x14ac:dyDescent="0.25">
      <c r="A25" s="31" t="s">
        <v>16</v>
      </c>
      <c r="B25" s="32"/>
      <c r="C25" s="51">
        <v>1501.58</v>
      </c>
      <c r="D25" s="35">
        <v>80.600000000000023</v>
      </c>
      <c r="E25" s="35">
        <v>670.57</v>
      </c>
      <c r="F25" s="35"/>
      <c r="G25" s="35">
        <v>364.85</v>
      </c>
      <c r="H25" s="35">
        <f>C25+E25-F25</f>
        <v>2172.15</v>
      </c>
      <c r="I25" s="36">
        <f>D25+E25-G25</f>
        <v>386.32000000000005</v>
      </c>
      <c r="J25" s="23"/>
      <c r="K25" s="24"/>
    </row>
    <row r="26" spans="1:11" s="25" customFormat="1" ht="13.8" hidden="1" thickBot="1" x14ac:dyDescent="0.3">
      <c r="A26" s="37" t="s">
        <v>17</v>
      </c>
      <c r="B26" s="38"/>
      <c r="C26" s="39">
        <v>3105.7200000000003</v>
      </c>
      <c r="D26" s="40">
        <v>6128.04</v>
      </c>
      <c r="E26" s="40">
        <v>709.34</v>
      </c>
      <c r="F26" s="40"/>
      <c r="G26" s="40"/>
      <c r="H26" s="40">
        <f>C26+E26-F26</f>
        <v>3815.0600000000004</v>
      </c>
      <c r="I26" s="41">
        <f>D26+E26-G26</f>
        <v>6837.38</v>
      </c>
      <c r="J26" s="23"/>
      <c r="K26" s="24"/>
    </row>
    <row r="27" spans="1:11" s="25" customFormat="1" x14ac:dyDescent="0.25">
      <c r="A27" s="42"/>
      <c r="B27" s="43"/>
      <c r="C27" s="44"/>
      <c r="D27" s="45"/>
      <c r="E27" s="45"/>
      <c r="F27" s="45"/>
      <c r="G27" s="45"/>
      <c r="H27" s="45"/>
      <c r="I27" s="45"/>
      <c r="J27" s="23"/>
      <c r="K27" s="24"/>
    </row>
    <row r="28" spans="1:11" s="25" customFormat="1" ht="26.4" x14ac:dyDescent="0.25">
      <c r="A28" s="46" t="s">
        <v>22</v>
      </c>
      <c r="B28" s="47"/>
      <c r="C28" s="48">
        <v>1278.0400000000045</v>
      </c>
      <c r="D28" s="49">
        <v>12317.650000000001</v>
      </c>
      <c r="E28" s="22">
        <f>SUM(E29:E31)</f>
        <v>23757.06</v>
      </c>
      <c r="F28" s="49">
        <v>24271.65</v>
      </c>
      <c r="G28" s="22">
        <f>SUM(G29:G31)</f>
        <v>21483.79</v>
      </c>
      <c r="H28" s="22">
        <f>C28+E28-F28</f>
        <v>763.45000000000437</v>
      </c>
      <c r="I28" s="22">
        <f>D28+E28-G28</f>
        <v>14590.920000000006</v>
      </c>
      <c r="J28" s="50"/>
      <c r="K28" s="24" t="s">
        <v>14</v>
      </c>
    </row>
    <row r="29" spans="1:11" s="25" customFormat="1" hidden="1" x14ac:dyDescent="0.25">
      <c r="A29" s="26" t="s">
        <v>15</v>
      </c>
      <c r="B29" s="27"/>
      <c r="C29" s="28">
        <v>52248.35</v>
      </c>
      <c r="D29" s="29">
        <v>6734.4199999999983</v>
      </c>
      <c r="E29" s="29">
        <v>22625.68</v>
      </c>
      <c r="F29" s="29"/>
      <c r="G29" s="29">
        <v>21179.82</v>
      </c>
      <c r="H29" s="29">
        <f>C29+E29-F29</f>
        <v>74874.03</v>
      </c>
      <c r="I29" s="30">
        <f>D29+E29-G29</f>
        <v>8180.2799999999988</v>
      </c>
      <c r="J29" s="50"/>
    </row>
    <row r="30" spans="1:11" s="25" customFormat="1" hidden="1" x14ac:dyDescent="0.25">
      <c r="A30" s="31" t="s">
        <v>16</v>
      </c>
      <c r="B30" s="32"/>
      <c r="C30" s="51">
        <v>845.02999999999986</v>
      </c>
      <c r="D30" s="35">
        <v>-231.02000000000007</v>
      </c>
      <c r="E30" s="35">
        <v>555.82000000000005</v>
      </c>
      <c r="F30" s="35"/>
      <c r="G30" s="35">
        <v>303.97000000000003</v>
      </c>
      <c r="H30" s="35">
        <f>C30+E30-F30</f>
        <v>1400.85</v>
      </c>
      <c r="I30" s="36">
        <f>D30+E30-G30</f>
        <v>20.829999999999927</v>
      </c>
      <c r="J30" s="50"/>
    </row>
    <row r="31" spans="1:11" s="25" customFormat="1" ht="13.8" hidden="1" thickBot="1" x14ac:dyDescent="0.3">
      <c r="A31" s="37" t="s">
        <v>17</v>
      </c>
      <c r="B31" s="38"/>
      <c r="C31" s="39">
        <v>2965.86</v>
      </c>
      <c r="D31" s="40">
        <v>5814.25</v>
      </c>
      <c r="E31" s="40">
        <v>575.55999999999995</v>
      </c>
      <c r="F31" s="40"/>
      <c r="G31" s="40"/>
      <c r="H31" s="40">
        <f>C31+E31-F31</f>
        <v>3541.42</v>
      </c>
      <c r="I31" s="41">
        <f>D31+E31-G31</f>
        <v>6389.8099999999995</v>
      </c>
      <c r="J31" s="50"/>
    </row>
    <row r="32" spans="1:11" s="25" customFormat="1" x14ac:dyDescent="0.25">
      <c r="A32" s="52"/>
      <c r="B32" s="53"/>
      <c r="C32" s="44"/>
      <c r="D32" s="45"/>
      <c r="E32" s="45"/>
      <c r="F32" s="45"/>
      <c r="G32" s="45"/>
      <c r="H32" s="45"/>
      <c r="I32" s="45"/>
      <c r="J32" s="50"/>
    </row>
    <row r="33" spans="1:12" s="25" customFormat="1" ht="26.4" x14ac:dyDescent="0.25">
      <c r="A33" s="54" t="s">
        <v>23</v>
      </c>
      <c r="B33" s="55"/>
      <c r="C33" s="56">
        <v>577.88000000000102</v>
      </c>
      <c r="D33" s="57">
        <v>10861.6</v>
      </c>
      <c r="E33" s="22">
        <f>SUM(E34:E36)</f>
        <v>11796.24</v>
      </c>
      <c r="F33" s="57">
        <v>11960.55</v>
      </c>
      <c r="G33" s="22">
        <f>SUM(G34:G36)</f>
        <v>8313.9500000000007</v>
      </c>
      <c r="H33" s="22">
        <f>C33+E33-F33</f>
        <v>413.57000000000153</v>
      </c>
      <c r="I33" s="22">
        <f>D33+E33-G33</f>
        <v>14343.89</v>
      </c>
      <c r="J33" s="50"/>
      <c r="K33" s="24" t="s">
        <v>14</v>
      </c>
    </row>
    <row r="34" spans="1:12" s="25" customFormat="1" hidden="1" x14ac:dyDescent="0.25">
      <c r="A34" s="26" t="s">
        <v>15</v>
      </c>
      <c r="B34" s="27"/>
      <c r="C34" s="28">
        <v>19657.349999999999</v>
      </c>
      <c r="D34" s="29">
        <v>6619.49</v>
      </c>
      <c r="E34" s="29">
        <v>11287.78</v>
      </c>
      <c r="F34" s="29"/>
      <c r="G34" s="29">
        <v>8218.0300000000007</v>
      </c>
      <c r="H34" s="29">
        <f>C34+E34-F34</f>
        <v>30945.129999999997</v>
      </c>
      <c r="I34" s="30">
        <f>D34+E34-G34</f>
        <v>9689.24</v>
      </c>
      <c r="J34" s="50"/>
    </row>
    <row r="35" spans="1:12" s="25" customFormat="1" hidden="1" x14ac:dyDescent="0.25">
      <c r="A35" s="31" t="s">
        <v>16</v>
      </c>
      <c r="B35" s="32"/>
      <c r="C35" s="51">
        <v>2168.87</v>
      </c>
      <c r="D35" s="35">
        <v>407.96999999999997</v>
      </c>
      <c r="E35" s="35">
        <v>254.47</v>
      </c>
      <c r="F35" s="35"/>
      <c r="G35" s="35">
        <v>95.92</v>
      </c>
      <c r="H35" s="35">
        <f>C35+E35-F35</f>
        <v>2423.3399999999997</v>
      </c>
      <c r="I35" s="36">
        <f>D35+E35-G35</f>
        <v>566.52</v>
      </c>
      <c r="J35" s="50"/>
    </row>
    <row r="36" spans="1:12" s="25" customFormat="1" ht="13.8" hidden="1" thickBot="1" x14ac:dyDescent="0.3">
      <c r="A36" s="37" t="s">
        <v>17</v>
      </c>
      <c r="B36" s="38"/>
      <c r="C36" s="39">
        <v>2355.5</v>
      </c>
      <c r="D36" s="40">
        <v>3834.1400000000003</v>
      </c>
      <c r="E36" s="40">
        <v>253.99</v>
      </c>
      <c r="F36" s="40"/>
      <c r="G36" s="40"/>
      <c r="H36" s="40">
        <f>C36+E36-F36</f>
        <v>2609.4899999999998</v>
      </c>
      <c r="I36" s="41">
        <f>D36+E36-G36</f>
        <v>4088.13</v>
      </c>
      <c r="J36" s="50"/>
    </row>
    <row r="37" spans="1:12" s="25" customFormat="1" ht="13.8" thickBot="1" x14ac:dyDescent="0.3">
      <c r="A37" s="64"/>
      <c r="B37" s="65"/>
      <c r="C37" s="66"/>
      <c r="D37" s="67"/>
      <c r="E37" s="67"/>
      <c r="F37" s="67"/>
      <c r="G37" s="67"/>
      <c r="H37" s="68"/>
      <c r="I37" s="69"/>
      <c r="J37" s="50"/>
    </row>
    <row r="38" spans="1:12" ht="13.8" thickBot="1" x14ac:dyDescent="0.3">
      <c r="A38" s="70" t="s">
        <v>24</v>
      </c>
      <c r="B38" s="71"/>
      <c r="C38" s="72">
        <f t="shared" ref="C38:I38" si="0">C33+C28+C23+C18+C13+C8</f>
        <v>207446.22999999986</v>
      </c>
      <c r="D38" s="72">
        <f t="shared" si="0"/>
        <v>405607.20999999985</v>
      </c>
      <c r="E38" s="72">
        <f t="shared" si="0"/>
        <v>811609.26</v>
      </c>
      <c r="F38" s="72">
        <f t="shared" si="0"/>
        <v>791035.16999999993</v>
      </c>
      <c r="G38" s="72">
        <f t="shared" si="0"/>
        <v>708433.76</v>
      </c>
      <c r="H38" s="72">
        <f t="shared" si="0"/>
        <v>228020.31999999989</v>
      </c>
      <c r="I38" s="72">
        <f t="shared" si="0"/>
        <v>508782.70999999985</v>
      </c>
      <c r="J38" s="73"/>
    </row>
    <row r="39" spans="1:12" customFormat="1" ht="14.4" x14ac:dyDescent="0.3">
      <c r="A39" s="74" t="s">
        <v>25</v>
      </c>
      <c r="B39" s="75"/>
      <c r="C39" s="76">
        <v>1524264.8199999998</v>
      </c>
      <c r="D39" s="76">
        <v>145295.18999999989</v>
      </c>
      <c r="E39" s="77">
        <f>SUM(E40:E44)</f>
        <v>336548.88</v>
      </c>
      <c r="F39" s="76">
        <f>SUM(F40:F44)</f>
        <v>0</v>
      </c>
      <c r="G39" s="77">
        <f>SUM(G40:G44)</f>
        <v>288707.18</v>
      </c>
      <c r="H39" s="76">
        <f t="shared" ref="H39:H45" si="1">C39+E39-F39</f>
        <v>1860813.6999999997</v>
      </c>
      <c r="I39" s="76">
        <f t="shared" ref="I39:I45" si="2">D39+E39-G39</f>
        <v>193136.8899999999</v>
      </c>
      <c r="J39" s="78"/>
      <c r="K39" s="78"/>
      <c r="L39" s="79"/>
    </row>
    <row r="40" spans="1:12" customFormat="1" ht="14.4" hidden="1" x14ac:dyDescent="0.3">
      <c r="A40" s="26" t="s">
        <v>15</v>
      </c>
      <c r="B40" s="27"/>
      <c r="C40" s="80">
        <v>651355.1</v>
      </c>
      <c r="D40" s="81">
        <v>86477.160000000033</v>
      </c>
      <c r="E40" s="29">
        <v>312813.98</v>
      </c>
      <c r="F40" s="81"/>
      <c r="G40" s="29">
        <v>278116.03999999998</v>
      </c>
      <c r="H40" s="81">
        <f t="shared" si="1"/>
        <v>964169.08</v>
      </c>
      <c r="I40" s="82">
        <f t="shared" si="2"/>
        <v>121175.10000000003</v>
      </c>
      <c r="J40" s="83"/>
      <c r="K40" s="78"/>
      <c r="L40" s="79"/>
    </row>
    <row r="41" spans="1:12" customFormat="1" ht="14.4" hidden="1" x14ac:dyDescent="0.3">
      <c r="A41" s="31" t="s">
        <v>26</v>
      </c>
      <c r="B41" s="32"/>
      <c r="C41" s="84"/>
      <c r="D41" s="85">
        <v>0</v>
      </c>
      <c r="E41" s="86"/>
      <c r="F41" s="85"/>
      <c r="G41" s="86"/>
      <c r="H41" s="85"/>
      <c r="I41" s="82">
        <f t="shared" si="2"/>
        <v>0</v>
      </c>
      <c r="J41" s="83"/>
      <c r="K41" s="78"/>
      <c r="L41" s="79"/>
    </row>
    <row r="42" spans="1:12" customFormat="1" ht="14.4" hidden="1" x14ac:dyDescent="0.3">
      <c r="A42" s="31" t="s">
        <v>27</v>
      </c>
      <c r="B42" s="32"/>
      <c r="C42" s="87">
        <v>14278.68</v>
      </c>
      <c r="D42" s="88">
        <v>0</v>
      </c>
      <c r="E42" s="35">
        <v>5812.56</v>
      </c>
      <c r="F42" s="88"/>
      <c r="G42" s="35">
        <v>5812.56</v>
      </c>
      <c r="H42" s="88">
        <f t="shared" si="1"/>
        <v>20091.240000000002</v>
      </c>
      <c r="I42" s="89">
        <f t="shared" si="2"/>
        <v>0</v>
      </c>
      <c r="J42" s="83"/>
      <c r="K42" s="78"/>
      <c r="L42" s="79"/>
    </row>
    <row r="43" spans="1:12" customFormat="1" ht="15" hidden="1" thickBot="1" x14ac:dyDescent="0.35">
      <c r="A43" s="37" t="s">
        <v>16</v>
      </c>
      <c r="B43" s="38"/>
      <c r="C43" s="87">
        <v>17817.84</v>
      </c>
      <c r="D43" s="88">
        <v>1903.1099999999997</v>
      </c>
      <c r="E43" s="35">
        <v>7253.28</v>
      </c>
      <c r="F43" s="88"/>
      <c r="G43" s="35">
        <v>4778.58</v>
      </c>
      <c r="H43" s="88">
        <f t="shared" si="1"/>
        <v>25071.119999999999</v>
      </c>
      <c r="I43" s="89">
        <f t="shared" si="2"/>
        <v>4377.8099999999995</v>
      </c>
      <c r="J43" s="83"/>
      <c r="K43" s="78"/>
      <c r="L43" s="79"/>
    </row>
    <row r="44" spans="1:12" customFormat="1" ht="15" hidden="1" thickBot="1" x14ac:dyDescent="0.35">
      <c r="A44" s="90" t="s">
        <v>17</v>
      </c>
      <c r="B44" s="91"/>
      <c r="C44" s="92">
        <v>36856.080000000002</v>
      </c>
      <c r="D44" s="93">
        <v>56914.92</v>
      </c>
      <c r="E44" s="40">
        <v>10669.06</v>
      </c>
      <c r="F44" s="93"/>
      <c r="G44" s="40"/>
      <c r="H44" s="93">
        <f t="shared" si="1"/>
        <v>47525.14</v>
      </c>
      <c r="I44" s="94">
        <f t="shared" si="2"/>
        <v>67583.98</v>
      </c>
      <c r="J44" s="83"/>
      <c r="K44" s="78"/>
      <c r="L44" s="79"/>
    </row>
    <row r="45" spans="1:12" customFormat="1" ht="14.4" x14ac:dyDescent="0.3">
      <c r="A45" s="95" t="s">
        <v>28</v>
      </c>
      <c r="B45" s="96"/>
      <c r="C45" s="97">
        <v>73419.77</v>
      </c>
      <c r="D45" s="97">
        <v>0</v>
      </c>
      <c r="E45" s="97">
        <v>55905.08</v>
      </c>
      <c r="F45" s="97"/>
      <c r="G45" s="97">
        <v>55905.08</v>
      </c>
      <c r="H45" s="97">
        <f t="shared" si="1"/>
        <v>129324.85</v>
      </c>
      <c r="I45" s="97">
        <f t="shared" si="2"/>
        <v>0</v>
      </c>
      <c r="J45" s="78"/>
      <c r="K45" s="98">
        <f>H46-I46</f>
        <v>1797001.66</v>
      </c>
      <c r="L45" s="79">
        <v>886132.71</v>
      </c>
    </row>
    <row r="46" spans="1:12" customFormat="1" ht="15" thickBot="1" x14ac:dyDescent="0.35">
      <c r="A46" s="99" t="s">
        <v>24</v>
      </c>
      <c r="B46" s="100"/>
      <c r="C46" s="101">
        <f t="shared" ref="C46:I46" si="3">C39+C45</f>
        <v>1597684.5899999999</v>
      </c>
      <c r="D46" s="101">
        <f t="shared" si="3"/>
        <v>145295.18999999989</v>
      </c>
      <c r="E46" s="101">
        <f t="shared" si="3"/>
        <v>392453.96</v>
      </c>
      <c r="F46" s="101">
        <f t="shared" si="3"/>
        <v>0</v>
      </c>
      <c r="G46" s="102">
        <f t="shared" si="3"/>
        <v>344612.26</v>
      </c>
      <c r="H46" s="101">
        <f t="shared" si="3"/>
        <v>1990138.5499999998</v>
      </c>
      <c r="I46" s="101">
        <f t="shared" si="3"/>
        <v>193136.8899999999</v>
      </c>
      <c r="J46" s="78"/>
      <c r="K46" s="98">
        <f>K45-L45</f>
        <v>910868.95</v>
      </c>
      <c r="L46" s="79"/>
    </row>
    <row r="47" spans="1:12" ht="13.8" thickBot="1" x14ac:dyDescent="0.3">
      <c r="A47" s="103"/>
      <c r="B47" s="104"/>
      <c r="C47" s="105"/>
      <c r="D47" s="105"/>
      <c r="E47" s="105"/>
      <c r="F47" s="105"/>
      <c r="G47" s="105"/>
      <c r="H47" s="105"/>
      <c r="I47" s="106"/>
    </row>
    <row r="48" spans="1:12" s="25" customFormat="1" x14ac:dyDescent="0.25">
      <c r="A48" s="107" t="s">
        <v>29</v>
      </c>
      <c r="B48" s="108"/>
      <c r="C48" s="109">
        <v>-7416.7200000000248</v>
      </c>
      <c r="D48" s="110">
        <v>947.98999999994157</v>
      </c>
      <c r="E48" s="111"/>
      <c r="F48" s="110"/>
      <c r="G48" s="111"/>
      <c r="H48" s="112">
        <f>C48+E48-F48</f>
        <v>-7416.7200000000248</v>
      </c>
      <c r="I48" s="112">
        <f>D48+E48-G48</f>
        <v>947.98999999994157</v>
      </c>
    </row>
    <row r="49" spans="1:12" s="25" customFormat="1" x14ac:dyDescent="0.25">
      <c r="A49" s="113" t="s">
        <v>30</v>
      </c>
      <c r="B49" s="114"/>
      <c r="C49" s="44">
        <v>-6489.8499999999267</v>
      </c>
      <c r="D49" s="45">
        <v>-2106.179999999913</v>
      </c>
      <c r="E49" s="111"/>
      <c r="F49" s="45"/>
      <c r="G49" s="111">
        <v>15.14</v>
      </c>
      <c r="H49" s="112">
        <f>C49+E49-F49</f>
        <v>-6489.8499999999267</v>
      </c>
      <c r="I49" s="112">
        <f>D49+E49-G49</f>
        <v>-2121.3199999999129</v>
      </c>
    </row>
    <row r="50" spans="1:12" s="25" customFormat="1" x14ac:dyDescent="0.25">
      <c r="A50" s="115" t="s">
        <v>31</v>
      </c>
      <c r="B50" s="116"/>
      <c r="C50" s="117">
        <v>-27491.749999999884</v>
      </c>
      <c r="D50" s="118">
        <v>106478.93000000001</v>
      </c>
      <c r="E50" s="111"/>
      <c r="F50" s="118"/>
      <c r="G50" s="111"/>
      <c r="H50" s="112">
        <f>C50+E50-F50</f>
        <v>-27491.749999999884</v>
      </c>
      <c r="I50" s="112">
        <f>D50+E50-G50</f>
        <v>106478.93000000001</v>
      </c>
    </row>
    <row r="51" spans="1:12" s="25" customFormat="1" ht="13.8" thickBot="1" x14ac:dyDescent="0.3">
      <c r="A51" s="115" t="s">
        <v>32</v>
      </c>
      <c r="B51" s="116"/>
      <c r="C51" s="119">
        <v>-293.53000000000293</v>
      </c>
      <c r="D51" s="120">
        <v>52062.26</v>
      </c>
      <c r="E51" s="111"/>
      <c r="F51" s="121"/>
      <c r="G51" s="111"/>
      <c r="H51" s="112">
        <f>C51+E51-F51</f>
        <v>-293.53000000000293</v>
      </c>
      <c r="I51" s="112">
        <f>D51+E51-G51</f>
        <v>52062.26</v>
      </c>
    </row>
    <row r="52" spans="1:12" s="25" customFormat="1" ht="13.8" thickBot="1" x14ac:dyDescent="0.3">
      <c r="A52" s="115" t="s">
        <v>33</v>
      </c>
      <c r="B52" s="116"/>
      <c r="C52" s="119">
        <v>-5.0000000002910383E-2</v>
      </c>
      <c r="D52" s="120">
        <v>93.890000000003482</v>
      </c>
      <c r="E52" s="121"/>
      <c r="F52" s="121"/>
      <c r="G52" s="118"/>
      <c r="H52" s="112">
        <f>C52+E52-F52</f>
        <v>-5.0000000002910383E-2</v>
      </c>
      <c r="I52" s="112">
        <f>D52+E52-G52</f>
        <v>93.890000000003482</v>
      </c>
    </row>
    <row r="53" spans="1:12" s="126" customFormat="1" ht="13.8" thickBot="1" x14ac:dyDescent="0.3">
      <c r="A53" s="122" t="s">
        <v>24</v>
      </c>
      <c r="B53" s="123"/>
      <c r="C53" s="124">
        <f>C48+C49+C50+C51</f>
        <v>-41691.849999999838</v>
      </c>
      <c r="D53" s="125">
        <f t="shared" ref="D53:I53" si="4">D48+D49+D50+D51</f>
        <v>157383.00000000003</v>
      </c>
      <c r="E53" s="125">
        <f t="shared" si="4"/>
        <v>0</v>
      </c>
      <c r="F53" s="125">
        <f t="shared" si="4"/>
        <v>0</v>
      </c>
      <c r="G53" s="125">
        <f>G48+G49+G50+G51+G52</f>
        <v>15.14</v>
      </c>
      <c r="H53" s="125">
        <f t="shared" si="4"/>
        <v>-41691.849999999838</v>
      </c>
      <c r="I53" s="125">
        <f t="shared" si="4"/>
        <v>157367.86000000004</v>
      </c>
    </row>
    <row r="54" spans="1:12" s="126" customFormat="1" ht="13.8" thickBot="1" x14ac:dyDescent="0.3">
      <c r="A54" s="127" t="s">
        <v>34</v>
      </c>
      <c r="B54" s="128"/>
      <c r="C54" s="124">
        <f>C53+C38+C46</f>
        <v>1763438.97</v>
      </c>
      <c r="D54" s="124">
        <f t="shared" ref="D54:I54" si="5">D53+D38+D46</f>
        <v>708285.39999999967</v>
      </c>
      <c r="E54" s="124">
        <f t="shared" si="5"/>
        <v>1204063.22</v>
      </c>
      <c r="F54" s="124">
        <f t="shared" si="5"/>
        <v>791035.16999999993</v>
      </c>
      <c r="G54" s="124">
        <f t="shared" si="5"/>
        <v>1053061.1600000001</v>
      </c>
      <c r="H54" s="124">
        <f t="shared" si="5"/>
        <v>2176467.02</v>
      </c>
      <c r="I54" s="124">
        <f t="shared" si="5"/>
        <v>859287.45999999973</v>
      </c>
      <c r="J54" s="129"/>
      <c r="K54" s="129"/>
      <c r="L54" s="129"/>
    </row>
    <row r="56" spans="1:12" x14ac:dyDescent="0.25">
      <c r="C56" s="1"/>
    </row>
    <row r="57" spans="1:12" x14ac:dyDescent="0.25">
      <c r="C57" s="1"/>
    </row>
  </sheetData>
  <mergeCells count="51">
    <mergeCell ref="A52:B52"/>
    <mergeCell ref="A53:B53"/>
    <mergeCell ref="A54:B54"/>
    <mergeCell ref="A46:B46"/>
    <mergeCell ref="A47:I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1:B21"/>
    <mergeCell ref="A23:B23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97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2026-02-26T08:52:47Z</dcterms:created>
  <dcterms:modified xsi:type="dcterms:W3CDTF">2026-02-26T08:53:59Z</dcterms:modified>
</cp:coreProperties>
</file>