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954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I46" i="1" l="1"/>
  <c r="G37" i="1"/>
  <c r="F37" i="1"/>
  <c r="E37" i="1"/>
  <c r="D37" i="1"/>
  <c r="C37" i="1"/>
  <c r="I35" i="1"/>
  <c r="H35" i="1"/>
  <c r="I34" i="1"/>
  <c r="H34" i="1"/>
  <c r="I33" i="1"/>
  <c r="H33" i="1"/>
  <c r="I32" i="1"/>
  <c r="I37" i="1" s="1"/>
  <c r="H32" i="1"/>
  <c r="H37" i="1" s="1"/>
  <c r="F30" i="1"/>
  <c r="D30" i="1"/>
  <c r="C30" i="1"/>
  <c r="I29" i="1"/>
  <c r="H29" i="1"/>
  <c r="G28" i="1"/>
  <c r="E28" i="1"/>
  <c r="G25" i="1"/>
  <c r="G30" i="1" s="1"/>
  <c r="E25" i="1"/>
  <c r="E30" i="1" s="1"/>
  <c r="F23" i="1"/>
  <c r="F38" i="1" s="1"/>
  <c r="F42" i="1" s="1"/>
  <c r="E38" i="1"/>
  <c r="E42" i="1" s="1"/>
  <c r="D23" i="1"/>
  <c r="D38" i="1" s="1"/>
  <c r="D42" i="1" s="1"/>
  <c r="C23" i="1"/>
  <c r="C38" i="1" s="1"/>
  <c r="C42" i="1" s="1"/>
  <c r="K20" i="1"/>
  <c r="H20" i="1"/>
  <c r="G20" i="1"/>
  <c r="G23" i="1" s="1"/>
  <c r="G38" i="1" s="1"/>
  <c r="G42" i="1" s="1"/>
  <c r="K18" i="1"/>
  <c r="I18" i="1"/>
  <c r="H18" i="1"/>
  <c r="K16" i="1"/>
  <c r="I16" i="1"/>
  <c r="H16" i="1"/>
  <c r="K14" i="1"/>
  <c r="I14" i="1"/>
  <c r="H14" i="1"/>
  <c r="I12" i="1"/>
  <c r="H12" i="1"/>
  <c r="I10" i="1"/>
  <c r="H10" i="1"/>
  <c r="I8" i="1"/>
  <c r="H8" i="1"/>
  <c r="H23" i="1" s="1"/>
  <c r="I20" i="1" l="1"/>
  <c r="I23" i="1" s="1"/>
  <c r="I38" i="1" s="1"/>
  <c r="I42" i="1" s="1"/>
  <c r="I25" i="1"/>
  <c r="I30" i="1" s="1"/>
  <c r="H25" i="1"/>
  <c r="H30" i="1" s="1"/>
  <c r="N30" i="1" s="1"/>
  <c r="N31" i="1" s="1"/>
  <c r="H38" i="1" l="1"/>
  <c r="H42" i="1" s="1"/>
</calcChain>
</file>

<file path=xl/comments1.xml><?xml version="1.0" encoding="utf-8"?>
<comments xmlns="http://schemas.openxmlformats.org/spreadsheetml/2006/main">
  <authors>
    <author>Автор</author>
  </authors>
  <commentLis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т.ч. ДЗ Виноградов</t>
        </r>
      </text>
    </comment>
  </commentList>
</comments>
</file>

<file path=xl/sharedStrings.xml><?xml version="1.0" encoding="utf-8"?>
<sst xmlns="http://schemas.openxmlformats.org/spreadsheetml/2006/main" count="65" uniqueCount="58">
  <si>
    <t>УТВЕРЖДАЮ</t>
  </si>
  <si>
    <t>Директор ООО УК "Эталон" _____________________Э.В. Цыганова</t>
  </si>
  <si>
    <t>Смета доходов и расходов денежных средств д.№ 22 по ул. Хелюльское шоссе с.Хелюля</t>
  </si>
  <si>
    <t>за период 01.01.2023-31.12.2023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</si>
  <si>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</si>
  <si>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</si>
  <si>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</si>
  <si>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</si>
  <si>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</si>
  <si>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</si>
  <si>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</si>
  <si>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</si>
  <si>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- 1550,5 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</si>
  <si>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</si>
  <si>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</si>
  <si>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</si>
  <si>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</si>
  <si>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</si>
  <si>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</si>
  <si>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</si>
  <si>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</si>
  <si>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</si>
  <si>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т.ч. Население</t>
  </si>
  <si>
    <t>пени</t>
  </si>
  <si>
    <t>администрация</t>
  </si>
  <si>
    <t>Услуги банка</t>
  </si>
  <si>
    <t>недоперечислено  ЕРЦ по ХШ 22 8966,23 руб в 2021г доначислены в 2022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</si>
  <si>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</si>
  <si>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</si>
  <si>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</si>
  <si>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</si>
  <si>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</si>
  <si>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ВСЕГО по дому</t>
  </si>
  <si>
    <t>ТЕКУЩИЙ РЕМОНТ</t>
  </si>
  <si>
    <t>Очистка придомовой территории от снега и наледи</t>
  </si>
  <si>
    <t>январь</t>
  </si>
  <si>
    <t>0,72час</t>
  </si>
  <si>
    <t>Удаление наледи с края кровли над входом в под.№ 3 с использованием альпенистского оборудования ИП Артемьев В.А.</t>
  </si>
  <si>
    <t>30кв.м</t>
  </si>
  <si>
    <t>Замена аварийной подводки к радиатору системы отопления в кв.№ 23</t>
  </si>
  <si>
    <t>март</t>
  </si>
  <si>
    <t>1шт</t>
  </si>
  <si>
    <t>Замена аварийного участка стояка холодного водоснабжения по кв. №№ 20,23</t>
  </si>
  <si>
    <t>5,пог.м.</t>
  </si>
  <si>
    <t>Замена неисправного светильника с датчиком на движение в подъезде № 1</t>
  </si>
  <si>
    <t>апрель</t>
  </si>
  <si>
    <t>Замена неисправных светильников ЖКХ-интелект в тамбуре и над входов в подъезд № 3</t>
  </si>
  <si>
    <t>июль</t>
  </si>
  <si>
    <t>2шт</t>
  </si>
  <si>
    <t>Поверка Прибора учета тепловой энергии</t>
  </si>
  <si>
    <t>август</t>
  </si>
  <si>
    <t>Очистка придомовой территории от снега</t>
  </si>
  <si>
    <t>декабрь</t>
  </si>
  <si>
    <t>1,5час</t>
  </si>
  <si>
    <t>Очистка придомовой территории от снега (16.12.2023, 24.12.2023)</t>
  </si>
  <si>
    <t>4час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</si>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</sst>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00FF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3" fontId="10" fillId="0" borderId="11" xfId="1" applyNumberFormat="1" applyFont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3" fontId="10" fillId="0" borderId="14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0" fontId="10" fillId="0" borderId="0" xfId="1" applyFont="1"/>
    <xf numFmtId="3" fontId="6" fillId="0" borderId="15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1" fontId="11" fillId="0" borderId="15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2" fontId="6" fillId="0" borderId="0" xfId="1" applyNumberFormat="1" applyFont="1" applyFill="1" applyBorder="1"/>
    <xf numFmtId="3" fontId="6" fillId="0" borderId="19" xfId="1" applyNumberFormat="1" applyFont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1" fontId="6" fillId="0" borderId="19" xfId="1" applyNumberFormat="1" applyFont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3" fontId="3" fillId="4" borderId="5" xfId="1" applyNumberFormat="1" applyFont="1" applyFill="1" applyBorder="1" applyAlignment="1">
      <alignment horizontal="center"/>
    </xf>
    <xf numFmtId="3" fontId="3" fillId="4" borderId="23" xfId="1" applyNumberFormat="1" applyFont="1" applyFill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1" fontId="10" fillId="0" borderId="19" xfId="1" applyNumberFormat="1" applyFont="1" applyBorder="1" applyAlignment="1">
      <alignment horizontal="center"/>
    </xf>
    <xf numFmtId="3" fontId="10" fillId="0" borderId="0" xfId="1" applyNumberFormat="1" applyFont="1"/>
    <xf numFmtId="3" fontId="0" fillId="0" borderId="0" xfId="0" applyNumberFormat="1"/>
    <xf numFmtId="3" fontId="10" fillId="5" borderId="28" xfId="1" applyNumberFormat="1" applyFont="1" applyFill="1" applyBorder="1" applyAlignment="1">
      <alignment horizontal="center"/>
    </xf>
    <xf numFmtId="1" fontId="10" fillId="5" borderId="28" xfId="1" applyNumberFormat="1" applyFont="1" applyFill="1" applyBorder="1" applyAlignment="1">
      <alignment horizontal="center"/>
    </xf>
    <xf numFmtId="3" fontId="10" fillId="5" borderId="29" xfId="1" applyNumberFormat="1" applyFont="1" applyFill="1" applyBorder="1" applyAlignment="1">
      <alignment horizontal="center"/>
    </xf>
    <xf numFmtId="3" fontId="10" fillId="5" borderId="15" xfId="1" applyNumberFormat="1" applyFont="1" applyFill="1" applyBorder="1" applyAlignment="1">
      <alignment horizontal="center"/>
    </xf>
    <xf numFmtId="1" fontId="10" fillId="5" borderId="15" xfId="1" applyNumberFormat="1" applyFont="1" applyFill="1" applyBorder="1" applyAlignment="1">
      <alignment horizontal="center"/>
    </xf>
    <xf numFmtId="3" fontId="10" fillId="5" borderId="14" xfId="1" applyNumberFormat="1" applyFont="1" applyFill="1" applyBorder="1" applyAlignment="1">
      <alignment horizontal="center"/>
    </xf>
    <xf numFmtId="3" fontId="10" fillId="5" borderId="32" xfId="1" applyNumberFormat="1" applyFont="1" applyFill="1" applyBorder="1" applyAlignment="1">
      <alignment horizontal="center"/>
    </xf>
    <xf numFmtId="1" fontId="10" fillId="5" borderId="32" xfId="1" applyNumberFormat="1" applyFont="1" applyFill="1" applyBorder="1" applyAlignment="1">
      <alignment horizontal="center"/>
    </xf>
    <xf numFmtId="3" fontId="10" fillId="5" borderId="33" xfId="1" applyNumberFormat="1" applyFont="1" applyFill="1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3" fontId="1" fillId="0" borderId="0" xfId="1" applyNumberFormat="1"/>
    <xf numFmtId="3" fontId="10" fillId="0" borderId="28" xfId="1" applyNumberFormat="1" applyFont="1" applyBorder="1" applyAlignment="1">
      <alignment horizontal="center"/>
    </xf>
    <xf numFmtId="3" fontId="10" fillId="0" borderId="29" xfId="1" applyNumberFormat="1" applyFont="1" applyBorder="1" applyAlignment="1">
      <alignment horizontal="center"/>
    </xf>
    <xf numFmtId="3" fontId="6" fillId="0" borderId="32" xfId="1" applyNumberFormat="1" applyFont="1" applyBorder="1" applyAlignment="1">
      <alignment horizontal="center"/>
    </xf>
    <xf numFmtId="3" fontId="10" fillId="0" borderId="32" xfId="1" applyNumberFormat="1" applyFont="1" applyBorder="1" applyAlignment="1">
      <alignment horizontal="center"/>
    </xf>
    <xf numFmtId="3" fontId="6" fillId="0" borderId="33" xfId="1" applyNumberFormat="1" applyFont="1" applyBorder="1" applyAlignment="1">
      <alignment horizontal="center"/>
    </xf>
    <xf numFmtId="3" fontId="3" fillId="3" borderId="41" xfId="1" applyNumberFormat="1" applyFont="1" applyFill="1" applyBorder="1" applyAlignment="1">
      <alignment horizontal="center"/>
    </xf>
    <xf numFmtId="3" fontId="10" fillId="4" borderId="15" xfId="1" applyNumberFormat="1" applyFont="1" applyFill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6" fillId="6" borderId="46" xfId="1" applyFont="1" applyFill="1" applyBorder="1"/>
    <xf numFmtId="0" fontId="6" fillId="6" borderId="2" xfId="1" applyFont="1" applyFill="1" applyBorder="1"/>
    <xf numFmtId="3" fontId="3" fillId="6" borderId="22" xfId="1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15" fillId="0" borderId="14" xfId="0" applyNumberFormat="1" applyFont="1" applyFill="1" applyBorder="1" applyAlignment="1">
      <alignment horizontal="center" vertical="center"/>
    </xf>
    <xf numFmtId="3" fontId="15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wrapText="1"/>
    </xf>
    <xf numFmtId="0" fontId="15" fillId="0" borderId="15" xfId="0" applyFont="1" applyBorder="1" applyAlignment="1"/>
    <xf numFmtId="0" fontId="15" fillId="0" borderId="6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0" fillId="4" borderId="42" xfId="1" applyFont="1" applyFill="1" applyBorder="1" applyAlignment="1">
      <alignment horizontal="center" wrapText="1"/>
    </xf>
    <xf numFmtId="0" fontId="10" fillId="4" borderId="27" xfId="1" applyFont="1" applyFill="1" applyBorder="1" applyAlignment="1">
      <alignment horizontal="center" wrapText="1"/>
    </xf>
    <xf numFmtId="0" fontId="10" fillId="4" borderId="15" xfId="1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3" fillId="3" borderId="21" xfId="1" applyFont="1" applyFill="1" applyBorder="1" applyAlignment="1">
      <alignment horizontal="left"/>
    </xf>
    <xf numFmtId="0" fontId="3" fillId="3" borderId="22" xfId="1" applyFont="1" applyFill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3" xfId="1" applyFont="1" applyBorder="1" applyAlignment="1"/>
    <xf numFmtId="0" fontId="6" fillId="0" borderId="36" xfId="1" applyFont="1" applyBorder="1" applyAlignment="1"/>
    <xf numFmtId="0" fontId="6" fillId="0" borderId="0" xfId="1" applyFont="1" applyBorder="1" applyAlignment="1"/>
    <xf numFmtId="0" fontId="6" fillId="0" borderId="37" xfId="1" applyFont="1" applyBorder="1" applyAlignment="1"/>
    <xf numFmtId="0" fontId="6" fillId="0" borderId="43" xfId="1" applyFont="1" applyBorder="1" applyAlignment="1"/>
    <xf numFmtId="0" fontId="6" fillId="0" borderId="44" xfId="1" applyFont="1" applyBorder="1" applyAlignment="1"/>
    <xf numFmtId="0" fontId="6" fillId="0" borderId="45" xfId="1" applyFont="1" applyBorder="1" applyAlignment="1"/>
    <xf numFmtId="0" fontId="14" fillId="6" borderId="21" xfId="1" applyFont="1" applyFill="1" applyBorder="1" applyAlignment="1">
      <alignment wrapText="1"/>
    </xf>
    <xf numFmtId="0" fontId="14" fillId="6" borderId="46" xfId="1" applyFont="1" applyFill="1" applyBorder="1" applyAlignment="1">
      <alignment wrapText="1"/>
    </xf>
    <xf numFmtId="0" fontId="6" fillId="6" borderId="46" xfId="1" applyFont="1" applyFill="1" applyBorder="1" applyAlignment="1"/>
    <xf numFmtId="0" fontId="10" fillId="0" borderId="16" xfId="1" applyFont="1" applyBorder="1" applyAlignment="1">
      <alignment horizontal="left" wrapText="1"/>
    </xf>
    <xf numFmtId="0" fontId="10" fillId="0" borderId="15" xfId="1" applyFont="1" applyBorder="1" applyAlignment="1">
      <alignment horizontal="left" wrapText="1"/>
    </xf>
    <xf numFmtId="0" fontId="10" fillId="0" borderId="16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6" fillId="0" borderId="39" xfId="1" applyFont="1" applyBorder="1" applyAlignment="1">
      <alignment horizontal="left"/>
    </xf>
    <xf numFmtId="0" fontId="6" fillId="0" borderId="32" xfId="1" applyFont="1" applyBorder="1" applyAlignment="1">
      <alignment horizontal="left"/>
    </xf>
    <xf numFmtId="0" fontId="3" fillId="3" borderId="40" xfId="1" applyFont="1" applyFill="1" applyBorder="1" applyAlignment="1">
      <alignment horizontal="center"/>
    </xf>
    <xf numFmtId="0" fontId="3" fillId="3" borderId="41" xfId="1" applyFont="1" applyFill="1" applyBorder="1" applyAlignment="1">
      <alignment horizontal="center"/>
    </xf>
    <xf numFmtId="0" fontId="10" fillId="5" borderId="12" xfId="1" applyFont="1" applyFill="1" applyBorder="1" applyAlignment="1">
      <alignment horizontal="center" wrapText="1"/>
    </xf>
    <xf numFmtId="0" fontId="10" fillId="5" borderId="8" xfId="1" applyFont="1" applyFill="1" applyBorder="1" applyAlignment="1">
      <alignment horizontal="center" wrapText="1"/>
    </xf>
    <xf numFmtId="0" fontId="10" fillId="5" borderId="30" xfId="1" applyFont="1" applyFill="1" applyBorder="1" applyAlignment="1">
      <alignment horizontal="center" wrapText="1"/>
    </xf>
    <xf numFmtId="0" fontId="10" fillId="5" borderId="31" xfId="1" applyFont="1" applyFill="1" applyBorder="1" applyAlignment="1">
      <alignment horizontal="center" wrapText="1"/>
    </xf>
    <xf numFmtId="0" fontId="10" fillId="0" borderId="34" xfId="1" applyFont="1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3" fillId="3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7" xfId="1" applyFont="1" applyBorder="1" applyAlignment="1">
      <alignment horizontal="center"/>
    </xf>
    <xf numFmtId="0" fontId="10" fillId="0" borderId="38" xfId="1" applyFont="1" applyBorder="1" applyAlignment="1">
      <alignment horizontal="left" wrapText="1"/>
    </xf>
    <xf numFmtId="0" fontId="10" fillId="0" borderId="28" xfId="1" applyFont="1" applyBorder="1" applyAlignment="1">
      <alignment horizontal="left" wrapText="1"/>
    </xf>
    <xf numFmtId="0" fontId="10" fillId="0" borderId="14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3" fillId="3" borderId="21" xfId="1" applyFont="1" applyFill="1" applyBorder="1" applyAlignment="1">
      <alignment horizontal="center"/>
    </xf>
    <xf numFmtId="0" fontId="3" fillId="3" borderId="22" xfId="1" applyFont="1" applyFill="1" applyBorder="1" applyAlignment="1">
      <alignment horizontal="center"/>
    </xf>
    <xf numFmtId="0" fontId="10" fillId="0" borderId="24" xfId="1" applyFont="1" applyBorder="1" applyAlignment="1">
      <alignment horizontal="left" wrapText="1"/>
    </xf>
    <xf numFmtId="0" fontId="10" fillId="0" borderId="25" xfId="1" applyFont="1" applyBorder="1" applyAlignment="1">
      <alignment horizontal="left" wrapText="1"/>
    </xf>
    <xf numFmtId="0" fontId="10" fillId="5" borderId="26" xfId="1" applyFont="1" applyFill="1" applyBorder="1" applyAlignment="1">
      <alignment horizontal="center" wrapText="1"/>
    </xf>
    <xf numFmtId="0" fontId="10" fillId="5" borderId="27" xfId="1" applyFont="1" applyFill="1" applyBorder="1" applyAlignment="1">
      <alignment horizont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10" fillId="0" borderId="12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E23" sqref="E23"/>
    </sheetView>
  </sheetViews>
  <sheetFormatPr defaultColWidth="9.140625" defaultRowHeight="15" x14ac:dyDescent="0.2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hidden="1" customWidth="1"/>
    <col min="11" max="12" width="0" hidden="1" customWidth="1"/>
  </cols>
  <sheetData>
    <row r="1" spans="1:14" x14ac:dyDescent="0.25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  <c r="M2" s="1"/>
      <c r="N2" s="1"/>
    </row>
    <row r="3" spans="1:14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"/>
      <c r="K3" s="1"/>
      <c r="L3" s="1"/>
      <c r="M3" s="1"/>
      <c r="N3" s="1"/>
    </row>
    <row r="4" spans="1:14" ht="15.75" thickBot="1" x14ac:dyDescent="0.3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"/>
      <c r="K4" s="1"/>
      <c r="L4" s="1"/>
      <c r="M4" s="1"/>
      <c r="N4" s="1"/>
    </row>
    <row r="5" spans="1:14" ht="54.75" thickBot="1" x14ac:dyDescent="0.3">
      <c r="A5" s="128" t="s">
        <v>4</v>
      </c>
      <c r="B5" s="129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5" t="s">
        <v>11</v>
      </c>
      <c r="J5" s="1"/>
      <c r="K5" s="130"/>
      <c r="L5" s="130"/>
      <c r="M5" s="1"/>
      <c r="N5" s="1"/>
    </row>
    <row r="6" spans="1:14" x14ac:dyDescent="0.25">
      <c r="A6" s="131">
        <v>1</v>
      </c>
      <c r="B6" s="132"/>
      <c r="C6" s="6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8">
        <v>8</v>
      </c>
      <c r="J6" s="9"/>
      <c r="K6" s="10"/>
      <c r="L6" s="11"/>
      <c r="M6" s="1"/>
      <c r="N6" s="1"/>
    </row>
    <row r="7" spans="1:14" x14ac:dyDescent="0.25">
      <c r="A7" s="133" t="s">
        <v>12</v>
      </c>
      <c r="B7" s="134"/>
      <c r="C7" s="134"/>
      <c r="D7" s="134"/>
      <c r="E7" s="134"/>
      <c r="F7" s="134"/>
      <c r="G7" s="134"/>
      <c r="H7" s="134"/>
      <c r="I7" s="135"/>
      <c r="J7" s="9"/>
      <c r="K7" s="10"/>
      <c r="L7" s="11"/>
      <c r="M7" s="1"/>
      <c r="N7" s="1"/>
    </row>
    <row r="8" spans="1:14" x14ac:dyDescent="0.25">
      <c r="A8" s="121" t="s">
        <v>13</v>
      </c>
      <c r="B8" s="122"/>
      <c r="C8" s="12">
        <v>-185.46000000002095</v>
      </c>
      <c r="D8" s="13">
        <v>44663.260000000068</v>
      </c>
      <c r="E8" s="14">
        <v>295567.2</v>
      </c>
      <c r="F8" s="14">
        <v>295567.25</v>
      </c>
      <c r="G8" s="12">
        <v>278663.02</v>
      </c>
      <c r="H8" s="12">
        <f>C8+E8-F8</f>
        <v>-185.51000000000931</v>
      </c>
      <c r="I8" s="13">
        <f>D8+E8-G8</f>
        <v>61567.440000000061</v>
      </c>
      <c r="J8" s="15"/>
      <c r="K8" s="16"/>
      <c r="L8" s="16"/>
      <c r="M8" s="16"/>
      <c r="N8" s="16"/>
    </row>
    <row r="9" spans="1:14" x14ac:dyDescent="0.25">
      <c r="A9" s="123"/>
      <c r="B9" s="124"/>
      <c r="C9" s="12"/>
      <c r="D9" s="17"/>
      <c r="E9" s="14"/>
      <c r="F9" s="14"/>
      <c r="G9" s="12"/>
      <c r="H9" s="12"/>
      <c r="I9" s="17"/>
      <c r="J9" s="15"/>
      <c r="K9" s="16"/>
      <c r="L9" s="16"/>
      <c r="M9" s="16"/>
      <c r="N9" s="16"/>
    </row>
    <row r="10" spans="1:14" x14ac:dyDescent="0.25">
      <c r="A10" s="123" t="s">
        <v>14</v>
      </c>
      <c r="B10" s="124"/>
      <c r="C10" s="18">
        <v>-482618.13000000018</v>
      </c>
      <c r="D10" s="13">
        <v>49274.099999999919</v>
      </c>
      <c r="E10" s="19">
        <v>298627.08</v>
      </c>
      <c r="F10" s="19">
        <v>51494</v>
      </c>
      <c r="G10" s="12">
        <v>280921.17</v>
      </c>
      <c r="H10" s="12">
        <f>C10+E10-F10</f>
        <v>-235485.05000000016</v>
      </c>
      <c r="I10" s="13">
        <f>D10+E10-G10</f>
        <v>66980.009999999951</v>
      </c>
      <c r="J10" s="15"/>
      <c r="K10" s="20"/>
      <c r="L10" s="20"/>
      <c r="M10" s="20"/>
      <c r="N10" s="20"/>
    </row>
    <row r="11" spans="1:14" x14ac:dyDescent="0.25">
      <c r="A11" s="125"/>
      <c r="B11" s="126"/>
      <c r="C11" s="21"/>
      <c r="D11" s="22"/>
      <c r="E11" s="23"/>
      <c r="F11" s="24"/>
      <c r="G11" s="21"/>
      <c r="H11" s="21"/>
      <c r="I11" s="22"/>
      <c r="J11" s="1"/>
      <c r="K11" s="1"/>
      <c r="L11" s="1"/>
      <c r="M11" s="1"/>
      <c r="N11" s="1"/>
    </row>
    <row r="12" spans="1:14" x14ac:dyDescent="0.25">
      <c r="A12" s="93" t="s">
        <v>15</v>
      </c>
      <c r="B12" s="112"/>
      <c r="C12" s="18">
        <v>0</v>
      </c>
      <c r="D12" s="13">
        <v>7892.2300000000178</v>
      </c>
      <c r="E12" s="19">
        <v>46515</v>
      </c>
      <c r="F12" s="19">
        <v>46515</v>
      </c>
      <c r="G12" s="12">
        <v>44390</v>
      </c>
      <c r="H12" s="12">
        <f>C12+E12-F12</f>
        <v>0</v>
      </c>
      <c r="I12" s="13">
        <f>D12+E12-G12</f>
        <v>10017.230000000018</v>
      </c>
      <c r="J12" s="1"/>
      <c r="K12" s="1"/>
      <c r="L12" s="1"/>
      <c r="M12" s="1"/>
      <c r="N12" s="1"/>
    </row>
    <row r="13" spans="1:14" x14ac:dyDescent="0.25">
      <c r="A13" s="125"/>
      <c r="B13" s="126"/>
      <c r="C13" s="21"/>
      <c r="D13" s="25"/>
      <c r="E13" s="24"/>
      <c r="F13" s="24"/>
      <c r="G13" s="21"/>
      <c r="H13" s="12"/>
      <c r="I13" s="13"/>
      <c r="J13" s="1"/>
      <c r="K13" s="1"/>
      <c r="L13" s="1"/>
      <c r="M13" s="1"/>
      <c r="N13" s="1"/>
    </row>
    <row r="14" spans="1:14" x14ac:dyDescent="0.25">
      <c r="A14" s="93" t="s">
        <v>16</v>
      </c>
      <c r="B14" s="112"/>
      <c r="C14" s="18">
        <v>-0.13000000003944479</v>
      </c>
      <c r="D14" s="13">
        <v>572.69999999999891</v>
      </c>
      <c r="E14" s="19">
        <v>2977.14</v>
      </c>
      <c r="F14" s="19">
        <v>2977.14</v>
      </c>
      <c r="G14" s="12">
        <v>3016.12</v>
      </c>
      <c r="H14" s="12">
        <f>C14+E14-F14</f>
        <v>-0.13000000003967216</v>
      </c>
      <c r="I14" s="13">
        <f>D14+E14-G14</f>
        <v>533.71999999999889</v>
      </c>
      <c r="J14" s="26">
        <v>26951.39</v>
      </c>
      <c r="K14" s="27">
        <f>F14-J14</f>
        <v>-23974.25</v>
      </c>
      <c r="L14" s="1"/>
      <c r="M14" s="1"/>
    </row>
    <row r="15" spans="1:14" x14ac:dyDescent="0.25">
      <c r="A15" s="93"/>
      <c r="B15" s="112"/>
      <c r="C15" s="18"/>
      <c r="D15" s="13"/>
      <c r="E15" s="19"/>
      <c r="F15" s="19"/>
      <c r="G15" s="12"/>
      <c r="H15" s="12"/>
      <c r="I15" s="13"/>
      <c r="J15" s="26"/>
      <c r="K15" s="26"/>
      <c r="L15" s="1"/>
      <c r="M15" s="1"/>
    </row>
    <row r="16" spans="1:14" x14ac:dyDescent="0.25">
      <c r="A16" s="93" t="s">
        <v>17</v>
      </c>
      <c r="B16" s="112"/>
      <c r="C16" s="18">
        <v>-0.13000000003921741</v>
      </c>
      <c r="D16" s="13">
        <v>685.3199999999988</v>
      </c>
      <c r="E16" s="19">
        <v>3969.52</v>
      </c>
      <c r="F16" s="19">
        <v>3969.52</v>
      </c>
      <c r="G16" s="12">
        <v>4003.52</v>
      </c>
      <c r="H16" s="12">
        <f>C16+E16-F16</f>
        <v>-0.13000000003921741</v>
      </c>
      <c r="I16" s="13">
        <f>D16+E16-G16</f>
        <v>651.31999999999834</v>
      </c>
      <c r="J16" s="26">
        <v>27284.43</v>
      </c>
      <c r="K16" s="27">
        <f>F16-J16</f>
        <v>-23314.91</v>
      </c>
      <c r="L16" s="1"/>
      <c r="M16" s="1"/>
    </row>
    <row r="17" spans="1:16" x14ac:dyDescent="0.25">
      <c r="A17" s="93"/>
      <c r="B17" s="112"/>
      <c r="C17" s="18"/>
      <c r="D17" s="13"/>
      <c r="E17" s="19"/>
      <c r="F17" s="19"/>
      <c r="G17" s="12"/>
      <c r="H17" s="12"/>
      <c r="I17" s="13"/>
      <c r="J17" s="26"/>
      <c r="K17" s="26"/>
      <c r="L17" s="1"/>
      <c r="M17" s="1"/>
    </row>
    <row r="18" spans="1:16" x14ac:dyDescent="0.25">
      <c r="A18" s="93" t="s">
        <v>18</v>
      </c>
      <c r="B18" s="112"/>
      <c r="C18" s="18">
        <v>-7.0000000043364707E-2</v>
      </c>
      <c r="D18" s="13">
        <v>-4542.9200000000055</v>
      </c>
      <c r="E18" s="19">
        <v>20389.25</v>
      </c>
      <c r="F18" s="19">
        <v>20389.25</v>
      </c>
      <c r="G18" s="12">
        <v>9798.59</v>
      </c>
      <c r="H18" s="12">
        <f>C18+E18-F18</f>
        <v>-7.0000000043364707E-2</v>
      </c>
      <c r="I18" s="13">
        <f>D18+E18-G18</f>
        <v>6047.7399999999943</v>
      </c>
      <c r="J18" s="26">
        <v>12847</v>
      </c>
      <c r="K18" s="27">
        <f>F18-J18</f>
        <v>7542.25</v>
      </c>
      <c r="L18" s="1"/>
      <c r="M18" s="1"/>
    </row>
    <row r="19" spans="1:16" x14ac:dyDescent="0.25">
      <c r="A19" s="93"/>
      <c r="B19" s="112"/>
      <c r="C19" s="18"/>
      <c r="D19" s="13"/>
      <c r="E19" s="19"/>
      <c r="F19" s="19"/>
      <c r="G19" s="12"/>
      <c r="H19" s="12"/>
      <c r="I19" s="13"/>
      <c r="J19" s="26"/>
      <c r="K19" s="26"/>
      <c r="L19" s="1"/>
      <c r="M19" s="1"/>
    </row>
    <row r="20" spans="1:16" x14ac:dyDescent="0.25">
      <c r="A20" s="93" t="s">
        <v>19</v>
      </c>
      <c r="B20" s="94"/>
      <c r="C20" s="18">
        <v>-10.19999999999709</v>
      </c>
      <c r="D20" s="18">
        <v>-0.43000000002211891</v>
      </c>
      <c r="E20" s="18"/>
      <c r="F20" s="18"/>
      <c r="G20" s="18">
        <f>216.45+49.18</f>
        <v>265.63</v>
      </c>
      <c r="H20" s="18">
        <f>C20+E20-F20</f>
        <v>-10.19999999999709</v>
      </c>
      <c r="I20" s="13">
        <f>D20+E20-G20</f>
        <v>-266.06000000002211</v>
      </c>
      <c r="J20" s="26">
        <v>107745.12</v>
      </c>
      <c r="K20" s="27">
        <f>F20-J20</f>
        <v>-107745.12</v>
      </c>
    </row>
    <row r="21" spans="1:16" ht="15.75" thickBot="1" x14ac:dyDescent="0.3">
      <c r="A21" s="93"/>
      <c r="B21" s="112"/>
      <c r="C21" s="18"/>
      <c r="D21" s="13"/>
      <c r="E21" s="19"/>
      <c r="F21" s="19"/>
      <c r="G21" s="12"/>
      <c r="H21" s="12"/>
      <c r="I21" s="13"/>
      <c r="J21" s="28"/>
      <c r="K21" s="1"/>
      <c r="L21" s="1"/>
      <c r="M21" s="1"/>
      <c r="N21" s="1"/>
    </row>
    <row r="22" spans="1:16" ht="15.75" hidden="1" thickBot="1" x14ac:dyDescent="0.3">
      <c r="A22" s="113"/>
      <c r="B22" s="114"/>
      <c r="C22" s="29"/>
      <c r="D22" s="30"/>
      <c r="E22" s="31"/>
      <c r="F22" s="31"/>
      <c r="G22" s="29"/>
      <c r="H22" s="29"/>
      <c r="I22" s="30"/>
      <c r="J22" s="1"/>
      <c r="K22" s="1"/>
      <c r="L22" s="1"/>
      <c r="M22" s="1"/>
      <c r="N22" s="1"/>
    </row>
    <row r="23" spans="1:16" ht="15.75" thickBot="1" x14ac:dyDescent="0.3">
      <c r="A23" s="115" t="s">
        <v>20</v>
      </c>
      <c r="B23" s="116"/>
      <c r="C23" s="32">
        <f>C8+C10+C12+C21+C14+C16+C18+C20</f>
        <v>-482814.1200000004</v>
      </c>
      <c r="D23" s="32">
        <f t="shared" ref="D23:I23" si="0">D8+D10+D12+D21+D14+D16+D18+D20</f>
        <v>98544.259999999951</v>
      </c>
      <c r="E23" s="32" t="s">
        <v>57</v>
      </c>
      <c r="F23" s="32">
        <f t="shared" si="0"/>
        <v>420912.16000000003</v>
      </c>
      <c r="G23" s="32">
        <f t="shared" si="0"/>
        <v>621058.04999999993</v>
      </c>
      <c r="H23" s="32">
        <f t="shared" si="0"/>
        <v>-235681.09000000026</v>
      </c>
      <c r="I23" s="32">
        <f t="shared" si="0"/>
        <v>145531.4</v>
      </c>
      <c r="J23" s="1"/>
      <c r="K23" s="1"/>
      <c r="L23" s="1"/>
      <c r="M23" s="1"/>
      <c r="N23" s="1"/>
    </row>
    <row r="24" spans="1:16" x14ac:dyDescent="0.25">
      <c r="A24" s="33"/>
      <c r="B24" s="34"/>
      <c r="C24" s="35"/>
      <c r="D24" s="35"/>
      <c r="E24" s="35"/>
      <c r="F24" s="35"/>
      <c r="G24" s="35"/>
      <c r="H24" s="35"/>
      <c r="I24" s="36"/>
      <c r="J24" s="1"/>
      <c r="K24" s="1"/>
      <c r="L24" s="1"/>
      <c r="M24" s="1"/>
      <c r="N24" s="1"/>
    </row>
    <row r="25" spans="1:16" ht="29.25" customHeight="1" thickBot="1" x14ac:dyDescent="0.3">
      <c r="A25" s="117" t="s">
        <v>21</v>
      </c>
      <c r="B25" s="118"/>
      <c r="C25" s="37">
        <v>968077.46</v>
      </c>
      <c r="D25" s="37">
        <v>36979.569999999949</v>
      </c>
      <c r="E25" s="38">
        <f>SUM(E26:E28)</f>
        <v>211057.27</v>
      </c>
      <c r="F25" s="38"/>
      <c r="G25" s="37">
        <f>SUM(G26:G28)</f>
        <v>201071.56999999998</v>
      </c>
      <c r="H25" s="37">
        <f>C25+E25-F25</f>
        <v>1179134.73</v>
      </c>
      <c r="I25" s="37">
        <f>D25+E25-G25</f>
        <v>46965.26999999996</v>
      </c>
      <c r="J25" s="15"/>
      <c r="K25" s="20"/>
      <c r="L25" s="20"/>
      <c r="M25" s="20"/>
      <c r="N25" s="39"/>
      <c r="P25" s="40"/>
    </row>
    <row r="26" spans="1:16" ht="29.25" customHeight="1" x14ac:dyDescent="0.25">
      <c r="A26" s="119" t="s">
        <v>22</v>
      </c>
      <c r="B26" s="120"/>
      <c r="C26" s="41"/>
      <c r="D26" s="41"/>
      <c r="E26" s="42">
        <v>195552</v>
      </c>
      <c r="F26" s="42"/>
      <c r="G26" s="41">
        <v>185566.3</v>
      </c>
      <c r="H26" s="41"/>
      <c r="I26" s="43">
        <v>46965.27</v>
      </c>
      <c r="J26" s="15"/>
      <c r="K26" s="20"/>
      <c r="L26" s="20"/>
      <c r="M26" s="20"/>
      <c r="N26" s="39"/>
      <c r="P26" s="40"/>
    </row>
    <row r="27" spans="1:16" ht="29.25" customHeight="1" x14ac:dyDescent="0.25">
      <c r="A27" s="99" t="s">
        <v>23</v>
      </c>
      <c r="B27" s="100"/>
      <c r="C27" s="44"/>
      <c r="D27" s="44"/>
      <c r="E27" s="45">
        <v>35.83</v>
      </c>
      <c r="F27" s="45"/>
      <c r="G27" s="44">
        <v>35.83</v>
      </c>
      <c r="H27" s="44"/>
      <c r="I27" s="46">
        <v>0</v>
      </c>
      <c r="J27" s="15"/>
      <c r="K27" s="20"/>
      <c r="L27" s="20"/>
      <c r="M27" s="20"/>
      <c r="N27" s="39"/>
      <c r="P27" s="40"/>
    </row>
    <row r="28" spans="1:16" ht="29.25" customHeight="1" thickBot="1" x14ac:dyDescent="0.3">
      <c r="A28" s="101" t="s">
        <v>24</v>
      </c>
      <c r="B28" s="102"/>
      <c r="C28" s="47"/>
      <c r="D28" s="47"/>
      <c r="E28" s="48">
        <f>1289.12*12</f>
        <v>15469.439999999999</v>
      </c>
      <c r="F28" s="48"/>
      <c r="G28" s="47">
        <f>1289.12*12</f>
        <v>15469.439999999999</v>
      </c>
      <c r="H28" s="47"/>
      <c r="I28" s="49">
        <v>0</v>
      </c>
      <c r="J28" s="15"/>
      <c r="K28" s="20"/>
      <c r="L28" s="20"/>
      <c r="M28" s="20"/>
      <c r="N28" s="39"/>
      <c r="P28" s="40"/>
    </row>
    <row r="29" spans="1:16" ht="29.25" customHeight="1" x14ac:dyDescent="0.25">
      <c r="A29" s="103" t="s">
        <v>25</v>
      </c>
      <c r="B29" s="104"/>
      <c r="C29" s="12">
        <v>27524.32</v>
      </c>
      <c r="D29" s="12">
        <v>-0.30000000000109139</v>
      </c>
      <c r="E29" s="14">
        <v>14436.76</v>
      </c>
      <c r="F29" s="14"/>
      <c r="G29" s="12">
        <v>14436.76</v>
      </c>
      <c r="H29" s="12">
        <f>C29+E29-F29</f>
        <v>41961.08</v>
      </c>
      <c r="I29" s="12">
        <f>D29+E29-G29</f>
        <v>-0.30000000000109139</v>
      </c>
      <c r="J29" s="15"/>
      <c r="K29" s="20"/>
      <c r="L29" s="20"/>
      <c r="M29" s="20" t="s">
        <v>26</v>
      </c>
      <c r="N29" s="20"/>
    </row>
    <row r="30" spans="1:16" x14ac:dyDescent="0.25">
      <c r="A30" s="105" t="s">
        <v>20</v>
      </c>
      <c r="B30" s="106"/>
      <c r="C30" s="50">
        <f>C25+C29</f>
        <v>995601.77999999991</v>
      </c>
      <c r="D30" s="50">
        <f t="shared" ref="D30:I30" si="1">D25+D29</f>
        <v>36979.269999999946</v>
      </c>
      <c r="E30" s="50">
        <f t="shared" si="1"/>
        <v>225494.03</v>
      </c>
      <c r="F30" s="50">
        <f t="shared" si="1"/>
        <v>0</v>
      </c>
      <c r="G30" s="50">
        <f>G25+G29</f>
        <v>215508.33</v>
      </c>
      <c r="H30" s="50">
        <f t="shared" si="1"/>
        <v>1221095.81</v>
      </c>
      <c r="I30" s="50">
        <f t="shared" si="1"/>
        <v>46964.969999999958</v>
      </c>
      <c r="J30" s="1"/>
      <c r="K30" s="1"/>
      <c r="L30" s="1"/>
      <c r="M30" s="51"/>
      <c r="N30" s="51">
        <f>H30-I30</f>
        <v>1174130.8400000001</v>
      </c>
      <c r="O30">
        <v>1174131.81</v>
      </c>
    </row>
    <row r="31" spans="1:16" ht="15.75" thickBot="1" x14ac:dyDescent="0.3">
      <c r="A31" s="107"/>
      <c r="B31" s="108"/>
      <c r="C31" s="108"/>
      <c r="D31" s="108"/>
      <c r="E31" s="108"/>
      <c r="F31" s="108"/>
      <c r="G31" s="108"/>
      <c r="H31" s="108"/>
      <c r="I31" s="109"/>
      <c r="J31" s="1"/>
      <c r="N31" s="40">
        <f>N30-O30</f>
        <v>-0.96999999997206032</v>
      </c>
    </row>
    <row r="32" spans="1:16" x14ac:dyDescent="0.25">
      <c r="A32" s="110" t="s">
        <v>27</v>
      </c>
      <c r="B32" s="111"/>
      <c r="C32" s="52">
        <v>-2023.1500000000053</v>
      </c>
      <c r="D32" s="52">
        <v>3792.0800000000027</v>
      </c>
      <c r="E32" s="52"/>
      <c r="F32" s="52"/>
      <c r="G32" s="52">
        <v>514.92999999999995</v>
      </c>
      <c r="H32" s="52">
        <f>C32+E32-F32</f>
        <v>-2023.1500000000053</v>
      </c>
      <c r="I32" s="53">
        <f>D32+E32-G32</f>
        <v>3277.1500000000028</v>
      </c>
      <c r="J32" s="1"/>
    </row>
    <row r="33" spans="1:10" x14ac:dyDescent="0.25">
      <c r="A33" s="91" t="s">
        <v>28</v>
      </c>
      <c r="B33" s="92"/>
      <c r="C33" s="18">
        <v>565.4900000000099</v>
      </c>
      <c r="D33" s="18">
        <v>3036.0800000000227</v>
      </c>
      <c r="E33" s="18"/>
      <c r="F33" s="18"/>
      <c r="G33" s="18">
        <v>590.24</v>
      </c>
      <c r="H33" s="18">
        <f>C33+E33-F33</f>
        <v>565.4900000000099</v>
      </c>
      <c r="I33" s="13">
        <f>D33+E33-G33</f>
        <v>2445.8400000000229</v>
      </c>
      <c r="J33" s="1"/>
    </row>
    <row r="34" spans="1:10" x14ac:dyDescent="0.25">
      <c r="A34" s="93" t="s">
        <v>29</v>
      </c>
      <c r="B34" s="94"/>
      <c r="C34" s="18">
        <v>56.840000000025611</v>
      </c>
      <c r="D34" s="18">
        <v>5259.7600000000075</v>
      </c>
      <c r="E34" s="18"/>
      <c r="F34" s="18"/>
      <c r="G34" s="18"/>
      <c r="H34" s="18">
        <f>C34+E34-F34</f>
        <v>56.840000000025611</v>
      </c>
      <c r="I34" s="13">
        <f>D34+E34-G34</f>
        <v>5259.7600000000075</v>
      </c>
      <c r="J34" s="1"/>
    </row>
    <row r="35" spans="1:10" x14ac:dyDescent="0.25">
      <c r="A35" s="93" t="s">
        <v>30</v>
      </c>
      <c r="B35" s="94"/>
      <c r="C35" s="18">
        <v>0</v>
      </c>
      <c r="D35" s="18">
        <v>117.6999999999984</v>
      </c>
      <c r="E35" s="18"/>
      <c r="F35" s="18"/>
      <c r="G35" s="18">
        <v>58.01</v>
      </c>
      <c r="H35" s="18">
        <f>C35+E35-F35</f>
        <v>0</v>
      </c>
      <c r="I35" s="13">
        <f>D35+E35-G35</f>
        <v>59.689999999998399</v>
      </c>
      <c r="J35" s="1"/>
    </row>
    <row r="36" spans="1:10" ht="15.75" thickBot="1" x14ac:dyDescent="0.3">
      <c r="A36" s="95"/>
      <c r="B36" s="96"/>
      <c r="C36" s="54"/>
      <c r="D36" s="54"/>
      <c r="E36" s="54"/>
      <c r="F36" s="54"/>
      <c r="G36" s="54"/>
      <c r="H36" s="55"/>
      <c r="I36" s="56"/>
      <c r="J36" s="1"/>
    </row>
    <row r="37" spans="1:10" ht="15.75" thickBot="1" x14ac:dyDescent="0.3">
      <c r="A37" s="97" t="s">
        <v>20</v>
      </c>
      <c r="B37" s="98"/>
      <c r="C37" s="57">
        <f>C32+C33+C34+C35</f>
        <v>-1400.8199999999697</v>
      </c>
      <c r="D37" s="57">
        <f t="shared" ref="D37:I37" si="2">D32+D33+D34+D35</f>
        <v>12205.620000000032</v>
      </c>
      <c r="E37" s="57">
        <f t="shared" si="2"/>
        <v>0</v>
      </c>
      <c r="F37" s="57">
        <f t="shared" si="2"/>
        <v>0</v>
      </c>
      <c r="G37" s="57">
        <f t="shared" si="2"/>
        <v>1163.18</v>
      </c>
      <c r="H37" s="57">
        <f t="shared" si="2"/>
        <v>-1400.8199999999697</v>
      </c>
      <c r="I37" s="57">
        <f t="shared" si="2"/>
        <v>11042.440000000031</v>
      </c>
      <c r="J37" s="1"/>
    </row>
    <row r="38" spans="1:10" ht="15.75" thickBot="1" x14ac:dyDescent="0.3">
      <c r="A38" s="76" t="s">
        <v>31</v>
      </c>
      <c r="B38" s="77"/>
      <c r="C38" s="32">
        <f t="shared" ref="C38:I38" si="3">C23+C30+C37</f>
        <v>511386.83999999956</v>
      </c>
      <c r="D38" s="32">
        <f t="shared" si="3"/>
        <v>147729.14999999994</v>
      </c>
      <c r="E38" s="32" t="e">
        <f t="shared" si="3"/>
        <v>#VALUE!</v>
      </c>
      <c r="F38" s="32">
        <f t="shared" si="3"/>
        <v>420912.16000000003</v>
      </c>
      <c r="G38" s="32">
        <f t="shared" si="3"/>
        <v>837729.55999999994</v>
      </c>
      <c r="H38" s="32">
        <f t="shared" si="3"/>
        <v>984013.89999999979</v>
      </c>
      <c r="I38" s="32">
        <f t="shared" si="3"/>
        <v>203538.80999999997</v>
      </c>
      <c r="J38" s="1"/>
    </row>
    <row r="39" spans="1:10" s="60" customFormat="1" x14ac:dyDescent="0.25">
      <c r="A39" s="72"/>
      <c r="B39" s="73"/>
      <c r="C39" s="58"/>
      <c r="D39" s="58"/>
      <c r="E39" s="58"/>
      <c r="F39" s="58"/>
      <c r="G39" s="58"/>
      <c r="H39" s="58"/>
      <c r="I39" s="58"/>
      <c r="J39" s="59"/>
    </row>
    <row r="40" spans="1:10" s="60" customFormat="1" x14ac:dyDescent="0.25">
      <c r="A40" s="74"/>
      <c r="B40" s="75"/>
      <c r="C40" s="58"/>
      <c r="D40" s="58"/>
      <c r="E40" s="58"/>
      <c r="F40" s="58"/>
      <c r="G40" s="58"/>
      <c r="H40" s="18"/>
      <c r="I40" s="58"/>
      <c r="J40" s="59"/>
    </row>
    <row r="41" spans="1:10" ht="15.75" thickBot="1" x14ac:dyDescent="0.3">
      <c r="A41" s="74"/>
      <c r="B41" s="75"/>
      <c r="C41" s="58"/>
      <c r="D41" s="58"/>
      <c r="E41" s="58"/>
      <c r="F41" s="58"/>
      <c r="G41" s="58"/>
      <c r="H41" s="18"/>
      <c r="I41" s="58"/>
      <c r="J41" s="1"/>
    </row>
    <row r="42" spans="1:10" ht="15.75" thickBot="1" x14ac:dyDescent="0.3">
      <c r="A42" s="76" t="s">
        <v>32</v>
      </c>
      <c r="B42" s="77"/>
      <c r="C42" s="32">
        <f>C38+C39</f>
        <v>511386.83999999956</v>
      </c>
      <c r="D42" s="32">
        <f t="shared" ref="D42:I42" si="4">D38+D39</f>
        <v>147729.14999999994</v>
      </c>
      <c r="E42" s="32" t="e">
        <f t="shared" si="4"/>
        <v>#VALUE!</v>
      </c>
      <c r="F42" s="32">
        <f t="shared" si="4"/>
        <v>420912.16000000003</v>
      </c>
      <c r="G42" s="32">
        <f t="shared" si="4"/>
        <v>837729.55999999994</v>
      </c>
      <c r="H42" s="32">
        <f t="shared" si="4"/>
        <v>984013.89999999979</v>
      </c>
      <c r="I42" s="32">
        <f t="shared" si="4"/>
        <v>203538.80999999997</v>
      </c>
      <c r="J42" s="1"/>
    </row>
    <row r="43" spans="1:10" x14ac:dyDescent="0.25">
      <c r="A43" s="78"/>
      <c r="B43" s="79"/>
      <c r="C43" s="80"/>
      <c r="D43" s="80"/>
      <c r="E43" s="80"/>
      <c r="F43" s="80"/>
      <c r="G43" s="80"/>
      <c r="H43" s="80"/>
      <c r="I43" s="81"/>
      <c r="J43" s="1"/>
    </row>
    <row r="44" spans="1:10" x14ac:dyDescent="0.25">
      <c r="A44" s="82"/>
      <c r="B44" s="83"/>
      <c r="C44" s="83"/>
      <c r="D44" s="83"/>
      <c r="E44" s="83"/>
      <c r="F44" s="83"/>
      <c r="G44" s="83"/>
      <c r="H44" s="83"/>
      <c r="I44" s="84"/>
      <c r="J44" s="1"/>
    </row>
    <row r="45" spans="1:10" ht="15.75" thickBot="1" x14ac:dyDescent="0.3">
      <c r="A45" s="85"/>
      <c r="B45" s="86"/>
      <c r="C45" s="86"/>
      <c r="D45" s="86"/>
      <c r="E45" s="86"/>
      <c r="F45" s="86"/>
      <c r="G45" s="86"/>
      <c r="H45" s="86"/>
      <c r="I45" s="87"/>
      <c r="J45" s="1"/>
    </row>
    <row r="46" spans="1:10" ht="15.75" thickBot="1" x14ac:dyDescent="0.3">
      <c r="A46" s="88" t="s">
        <v>33</v>
      </c>
      <c r="B46" s="89"/>
      <c r="C46" s="89"/>
      <c r="D46" s="90"/>
      <c r="E46" s="90"/>
      <c r="F46" s="90"/>
      <c r="G46" s="61"/>
      <c r="H46" s="62"/>
      <c r="I46" s="63">
        <f>SUM(I47:I55)</f>
        <v>51494</v>
      </c>
      <c r="J46" s="1"/>
    </row>
    <row r="47" spans="1:10" x14ac:dyDescent="0.25">
      <c r="A47" s="69" t="s">
        <v>34</v>
      </c>
      <c r="B47" s="70"/>
      <c r="C47" s="70"/>
      <c r="D47" s="70"/>
      <c r="E47" s="70"/>
      <c r="F47" s="71"/>
      <c r="G47" s="64" t="s">
        <v>35</v>
      </c>
      <c r="H47" s="64" t="s">
        <v>36</v>
      </c>
      <c r="I47" s="65">
        <v>2059</v>
      </c>
      <c r="J47" s="1"/>
    </row>
    <row r="48" spans="1:10" ht="27" customHeight="1" x14ac:dyDescent="0.25">
      <c r="A48" s="67" t="s">
        <v>37</v>
      </c>
      <c r="B48" s="67"/>
      <c r="C48" s="67"/>
      <c r="D48" s="68"/>
      <c r="E48" s="68"/>
      <c r="F48" s="68"/>
      <c r="G48" s="64" t="s">
        <v>35</v>
      </c>
      <c r="H48" s="64" t="s">
        <v>38</v>
      </c>
      <c r="I48" s="65">
        <v>2970</v>
      </c>
      <c r="J48" s="1"/>
    </row>
    <row r="49" spans="1:10" x14ac:dyDescent="0.25">
      <c r="A49" s="67" t="s">
        <v>39</v>
      </c>
      <c r="B49" s="67"/>
      <c r="C49" s="67"/>
      <c r="D49" s="68"/>
      <c r="E49" s="68"/>
      <c r="F49" s="68"/>
      <c r="G49" s="64" t="s">
        <v>40</v>
      </c>
      <c r="H49" s="64" t="s">
        <v>41</v>
      </c>
      <c r="I49" s="65">
        <v>4712</v>
      </c>
      <c r="J49" s="1"/>
    </row>
    <row r="50" spans="1:10" x14ac:dyDescent="0.25">
      <c r="A50" s="67" t="s">
        <v>42</v>
      </c>
      <c r="B50" s="67"/>
      <c r="C50" s="67"/>
      <c r="D50" s="68"/>
      <c r="E50" s="68"/>
      <c r="F50" s="68"/>
      <c r="G50" s="64" t="s">
        <v>40</v>
      </c>
      <c r="H50" s="64" t="s">
        <v>43</v>
      </c>
      <c r="I50" s="65">
        <v>10201</v>
      </c>
      <c r="J50" s="1"/>
    </row>
    <row r="51" spans="1:10" x14ac:dyDescent="0.25">
      <c r="A51" s="67" t="s">
        <v>44</v>
      </c>
      <c r="B51" s="67"/>
      <c r="C51" s="67"/>
      <c r="D51" s="68"/>
      <c r="E51" s="68"/>
      <c r="F51" s="68"/>
      <c r="G51" s="64" t="s">
        <v>45</v>
      </c>
      <c r="H51" s="64" t="s">
        <v>41</v>
      </c>
      <c r="I51" s="66">
        <v>3360</v>
      </c>
      <c r="J51" s="1"/>
    </row>
    <row r="52" spans="1:10" ht="24.75" customHeight="1" x14ac:dyDescent="0.25">
      <c r="A52" s="67" t="s">
        <v>46</v>
      </c>
      <c r="B52" s="67"/>
      <c r="C52" s="67"/>
      <c r="D52" s="68"/>
      <c r="E52" s="68"/>
      <c r="F52" s="68"/>
      <c r="G52" s="64" t="s">
        <v>47</v>
      </c>
      <c r="H52" s="64" t="s">
        <v>48</v>
      </c>
      <c r="I52" s="66">
        <v>6793</v>
      </c>
      <c r="J52" s="1"/>
    </row>
    <row r="53" spans="1:10" x14ac:dyDescent="0.25">
      <c r="A53" s="67" t="s">
        <v>49</v>
      </c>
      <c r="B53" s="67"/>
      <c r="C53" s="67"/>
      <c r="D53" s="68"/>
      <c r="E53" s="68"/>
      <c r="F53" s="68"/>
      <c r="G53" s="64" t="s">
        <v>50</v>
      </c>
      <c r="H53" s="64" t="s">
        <v>41</v>
      </c>
      <c r="I53" s="66">
        <v>6274</v>
      </c>
      <c r="J53" s="1"/>
    </row>
    <row r="54" spans="1:10" x14ac:dyDescent="0.25">
      <c r="A54" s="67" t="s">
        <v>51</v>
      </c>
      <c r="B54" s="67"/>
      <c r="C54" s="67"/>
      <c r="D54" s="68"/>
      <c r="E54" s="68"/>
      <c r="F54" s="68"/>
      <c r="G54" s="64" t="s">
        <v>52</v>
      </c>
      <c r="H54" s="64" t="s">
        <v>53</v>
      </c>
      <c r="I54" s="66">
        <v>4125</v>
      </c>
      <c r="J54" s="2"/>
    </row>
    <row r="55" spans="1:10" x14ac:dyDescent="0.25">
      <c r="A55" s="69" t="s">
        <v>54</v>
      </c>
      <c r="B55" s="70"/>
      <c r="C55" s="70"/>
      <c r="D55" s="70"/>
      <c r="E55" s="70"/>
      <c r="F55" s="71"/>
      <c r="G55" s="64" t="s">
        <v>52</v>
      </c>
      <c r="H55" s="64" t="s">
        <v>55</v>
      </c>
      <c r="I55" s="66">
        <v>11000</v>
      </c>
      <c r="J55" s="1"/>
    </row>
    <row r="56" spans="1:10" x14ac:dyDescent="0.25">
      <c r="A56" s="67"/>
      <c r="B56" s="67"/>
      <c r="C56" s="67"/>
      <c r="D56" s="68"/>
      <c r="E56" s="68"/>
      <c r="F56" s="68"/>
      <c r="G56" s="64"/>
      <c r="H56" s="64"/>
      <c r="I56" s="66"/>
      <c r="J56" s="1"/>
    </row>
    <row r="57" spans="1:10" x14ac:dyDescent="0.25">
      <c r="A57" s="67"/>
      <c r="B57" s="67"/>
      <c r="C57" s="67"/>
      <c r="D57" s="68"/>
      <c r="E57" s="68"/>
      <c r="F57" s="68"/>
      <c r="G57" s="64"/>
      <c r="H57" s="64"/>
      <c r="I57" s="66"/>
      <c r="J57" s="2"/>
    </row>
    <row r="58" spans="1:10" x14ac:dyDescent="0.25">
      <c r="A58" s="67"/>
      <c r="B58" s="67"/>
      <c r="C58" s="67"/>
      <c r="D58" s="68"/>
      <c r="E58" s="68"/>
      <c r="F58" s="68"/>
      <c r="G58" s="64"/>
      <c r="H58" s="64"/>
      <c r="I58" s="66"/>
      <c r="J58" s="1"/>
    </row>
    <row r="61" spans="1:10" x14ac:dyDescent="0.25">
      <c r="I61" t="s">
        <v>56</v>
      </c>
    </row>
  </sheetData>
  <mergeCells count="54">
    <mergeCell ref="A7:I7"/>
    <mergeCell ref="A3:I3"/>
    <mergeCell ref="A4:I4"/>
    <mergeCell ref="A5:B5"/>
    <mergeCell ref="K5:L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2:B32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I31"/>
    <mergeCell ref="A46:F46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I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2025-02-12T11:19:47Z</dcterms:created>
  <dcterms:modified xsi:type="dcterms:W3CDTF">2025-02-12T11:55:04Z</dcterms:modified>
</cp:coreProperties>
</file>