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75" windowWidth="20730" windowHeight="9525"/>
  </bookViews>
  <sheets>
    <sheet name="2021" sheetId="1" r:id="rId1"/>
  </sheets>
  <calcPr calcId="125725" refMode="R1C1"/>
</workbook>
</file>

<file path=xl/calcChain.xml><?xml version="1.0" encoding="utf-8"?>
<calcChain xmlns="http://schemas.openxmlformats.org/spreadsheetml/2006/main">
  <c r="I37" i="1"/>
  <c r="I36"/>
  <c r="I35"/>
  <c r="G35"/>
  <c r="F35" s="1"/>
  <c r="E35"/>
  <c r="G33"/>
  <c r="F33"/>
  <c r="E33"/>
  <c r="D33"/>
  <c r="C33"/>
  <c r="H32"/>
  <c r="I31"/>
  <c r="H31"/>
  <c r="K30"/>
  <c r="J30"/>
  <c r="I30"/>
  <c r="H30"/>
  <c r="K29"/>
  <c r="J29"/>
  <c r="I29"/>
  <c r="H29"/>
  <c r="K28"/>
  <c r="K33" s="1"/>
  <c r="J28"/>
  <c r="J33" s="1"/>
  <c r="I28"/>
  <c r="I33" s="1"/>
  <c r="H28"/>
  <c r="H33" s="1"/>
  <c r="K27"/>
  <c r="J27"/>
  <c r="F26"/>
  <c r="F34" s="1"/>
  <c r="F38" s="1"/>
  <c r="D26"/>
  <c r="D34" s="1"/>
  <c r="D38" s="1"/>
  <c r="C26"/>
  <c r="C34" s="1"/>
  <c r="C38" s="1"/>
  <c r="H25"/>
  <c r="G25"/>
  <c r="K24"/>
  <c r="J24"/>
  <c r="G24"/>
  <c r="G26" s="1"/>
  <c r="E24"/>
  <c r="E26" s="1"/>
  <c r="H26" s="1"/>
  <c r="F22"/>
  <c r="E22"/>
  <c r="D22"/>
  <c r="C22"/>
  <c r="K20"/>
  <c r="I20"/>
  <c r="H20"/>
  <c r="G20"/>
  <c r="G22" s="1"/>
  <c r="G34" s="1"/>
  <c r="G38" s="1"/>
  <c r="K18"/>
  <c r="I18"/>
  <c r="I22" s="1"/>
  <c r="H18"/>
  <c r="K16"/>
  <c r="I16"/>
  <c r="H16"/>
  <c r="H22" s="1"/>
  <c r="K14"/>
  <c r="I14"/>
  <c r="H14"/>
  <c r="K12"/>
  <c r="J12"/>
  <c r="I12"/>
  <c r="H12"/>
  <c r="K10"/>
  <c r="J10"/>
  <c r="J22" s="1"/>
  <c r="I10"/>
  <c r="H10"/>
  <c r="K8"/>
  <c r="K22" s="1"/>
  <c r="I8"/>
  <c r="H8"/>
  <c r="H35" l="1"/>
  <c r="H34"/>
  <c r="H38" s="1"/>
  <c r="E34"/>
  <c r="E38" s="1"/>
  <c r="I24"/>
  <c r="I26" s="1"/>
  <c r="J26"/>
  <c r="K26" s="1"/>
  <c r="K34" s="1"/>
  <c r="K38" s="1"/>
  <c r="H24"/>
  <c r="I34" l="1"/>
  <c r="I38" s="1"/>
  <c r="J34"/>
  <c r="J38" s="1"/>
</calcChain>
</file>

<file path=xl/comments1.xml><?xml version="1.0" encoding="utf-8"?>
<comments xmlns="http://schemas.openxmlformats.org/spreadsheetml/2006/main">
  <authors>
    <author>Пользователь</author>
  </authors>
  <commentList>
    <comment ref="D10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в 2018 в отчете Эля сняла 30000,00, только Эля не понмнит почему?</t>
        </r>
      </text>
    </comment>
    <comment ref="D20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остаток по ЕРЦ 15311,25</t>
        </r>
      </text>
    </comment>
    <comment ref="I20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в ЕРЦ 14210,04</t>
        </r>
      </text>
    </comment>
    <comment ref="D28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в ЕРЦ 6365,50</t>
        </r>
      </text>
    </comment>
    <comment ref="I28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в ЕРЦ 10941,98</t>
        </r>
      </text>
    </comment>
    <comment ref="D29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в ЕРЦ 4806,82</t>
        </r>
      </text>
    </comment>
    <comment ref="I29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в ЕРЦ 9729,44</t>
        </r>
      </text>
    </comment>
  </commentList>
</comments>
</file>

<file path=xl/sharedStrings.xml><?xml version="1.0" encoding="utf-8"?>
<sst xmlns="http://schemas.openxmlformats.org/spreadsheetml/2006/main" count="37" uniqueCount="35">
  <si>
    <t>Информация о состоянии лицевого счета  д.№ 7 по ул.Дружбы народов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</si>
  <si>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</si>
  <si>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</si>
  <si>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</si>
  <si>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</si>
  <si>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</si>
  <si>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</si>
  <si>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</si>
  <si>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</si>
  <si>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 xml:space="preserve">фактические расходы дома (руб) </t>
  </si>
  <si>
    <t>Убытки УК</t>
  </si>
  <si>
    <t>Обслуживаемая площадь  - 3358,5 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</si>
  <si>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</si>
  <si>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</si>
  <si>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</si>
  <si>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</si>
  <si>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</si>
  <si>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</si>
  <si>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</si>
  <si>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</si>
  <si>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</si>
  <si>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</si>
  <si>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</si>
  <si>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</si>
  <si>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</si>
  <si>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</si>
  <si>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Доходы от использования общего имущества , всего, в т.ч.</t>
  </si>
  <si>
    <t>ООО "ТТК"</t>
  </si>
  <si>
    <t>ОАО "Ростелеком</t>
  </si>
  <si>
    <t>ВСЕГО по дому</t>
  </si>
  <si>
    <t>УТВЕРЖДАЮ</t>
  </si>
  <si>
    <t>Директор ООО УК "Эталон" _____________________Н.К.Дмитриева</t>
  </si>
  <si>
    <t>за период 01.01.2021-31.12.2021 (Управление)</t>
  </si>
  <si>
    <t>Платежи банка    (%%, услуги банка)</t>
  </si>
  <si>
    <t>ТЕКУЩИЙ РЕМОНТ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</si>
</sst>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3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sz val="10"/>
      <color rgb="FF0000FF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rgb="FF0000FF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u/>
      <sz val="10"/>
      <color rgb="FF0000FF"/>
      <name val="Arial"/>
      <family val="2"/>
      <charset val="204"/>
    </font>
    <font>
      <i/>
      <sz val="10"/>
      <color indexed="12"/>
      <name val="Arial Cyr"/>
      <charset val="204"/>
    </font>
    <font>
      <i/>
      <sz val="10"/>
      <color rgb="FF0000FF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0" borderId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10" borderId="32" applyNumberFormat="0" applyAlignment="0" applyProtection="0"/>
    <xf numFmtId="0" fontId="16" fillId="23" borderId="33" applyNumberFormat="0" applyAlignment="0" applyProtection="0"/>
    <xf numFmtId="0" fontId="17" fillId="23" borderId="32" applyNumberFormat="0" applyAlignment="0" applyProtection="0"/>
    <xf numFmtId="164" fontId="1" fillId="0" borderId="0" applyFont="0" applyFill="0" applyBorder="0" applyAlignment="0" applyProtection="0"/>
    <xf numFmtId="0" fontId="18" fillId="0" borderId="34" applyNumberFormat="0" applyFill="0" applyAlignment="0" applyProtection="0"/>
    <xf numFmtId="0" fontId="19" fillId="0" borderId="35" applyNumberFormat="0" applyFill="0" applyAlignment="0" applyProtection="0"/>
    <xf numFmtId="0" fontId="20" fillId="0" borderId="3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37" applyNumberFormat="0" applyFill="0" applyAlignment="0" applyProtection="0"/>
    <xf numFmtId="0" fontId="22" fillId="24" borderId="38" applyNumberFormat="0" applyAlignment="0" applyProtection="0"/>
    <xf numFmtId="0" fontId="23" fillId="0" borderId="0" applyNumberFormat="0" applyFill="0" applyBorder="0" applyAlignment="0" applyProtection="0"/>
    <xf numFmtId="0" fontId="24" fillId="25" borderId="0" applyNumberFormat="0" applyBorder="0" applyAlignment="0" applyProtection="0"/>
    <xf numFmtId="0" fontId="25" fillId="6" borderId="0" applyNumberFormat="0" applyBorder="0" applyAlignment="0" applyProtection="0"/>
    <xf numFmtId="0" fontId="26" fillId="0" borderId="0" applyNumberFormat="0" applyFill="0" applyBorder="0" applyAlignment="0" applyProtection="0"/>
    <xf numFmtId="0" fontId="1" fillId="26" borderId="39" applyNumberFormat="0" applyFont="0" applyAlignment="0" applyProtection="0"/>
    <xf numFmtId="0" fontId="1" fillId="26" borderId="39" applyNumberFormat="0" applyFont="0" applyAlignment="0" applyProtection="0"/>
    <xf numFmtId="0" fontId="27" fillId="0" borderId="40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</cellStyleXfs>
  <cellXfs count="121">
    <xf numFmtId="0" fontId="0" fillId="0" borderId="0" xfId="0"/>
    <xf numFmtId="0" fontId="2" fillId="2" borderId="0" xfId="1" applyFont="1" applyFill="1"/>
    <xf numFmtId="0" fontId="4" fillId="0" borderId="3" xfId="1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2" fontId="6" fillId="2" borderId="9" xfId="1" applyNumberFormat="1" applyFont="1" applyFill="1" applyBorder="1" applyAlignment="1">
      <alignment horizontal="center" vertical="center" wrapText="1"/>
    </xf>
    <xf numFmtId="3" fontId="9" fillId="0" borderId="12" xfId="1" applyNumberFormat="1" applyFont="1" applyBorder="1" applyAlignment="1">
      <alignment horizontal="center"/>
    </xf>
    <xf numFmtId="3" fontId="9" fillId="0" borderId="11" xfId="1" applyNumberFormat="1" applyFont="1" applyBorder="1" applyAlignment="1">
      <alignment horizontal="center"/>
    </xf>
    <xf numFmtId="1" fontId="9" fillId="0" borderId="12" xfId="1" applyNumberFormat="1" applyFont="1" applyBorder="1" applyAlignment="1">
      <alignment horizontal="center"/>
    </xf>
    <xf numFmtId="1" fontId="9" fillId="0" borderId="11" xfId="1" applyNumberFormat="1" applyFont="1" applyBorder="1" applyAlignment="1">
      <alignment horizontal="center"/>
    </xf>
    <xf numFmtId="3" fontId="9" fillId="2" borderId="9" xfId="1" applyNumberFormat="1" applyFont="1" applyFill="1" applyBorder="1" applyAlignment="1">
      <alignment horizontal="center"/>
    </xf>
    <xf numFmtId="3" fontId="9" fillId="0" borderId="13" xfId="1" applyNumberFormat="1" applyFont="1" applyBorder="1" applyAlignment="1">
      <alignment horizontal="center"/>
    </xf>
    <xf numFmtId="1" fontId="9" fillId="0" borderId="13" xfId="1" applyNumberFormat="1" applyFont="1" applyBorder="1" applyAlignment="1">
      <alignment horizontal="center"/>
    </xf>
    <xf numFmtId="3" fontId="9" fillId="2" borderId="13" xfId="1" applyNumberFormat="1" applyFont="1" applyFill="1" applyBorder="1" applyAlignment="1">
      <alignment horizontal="center"/>
    </xf>
    <xf numFmtId="1" fontId="9" fillId="0" borderId="9" xfId="1" applyNumberFormat="1" applyFont="1" applyBorder="1" applyAlignment="1">
      <alignment horizontal="center"/>
    </xf>
    <xf numFmtId="3" fontId="9" fillId="2" borderId="11" xfId="1" applyNumberFormat="1" applyFont="1" applyFill="1" applyBorder="1" applyAlignment="1">
      <alignment horizontal="center"/>
    </xf>
    <xf numFmtId="3" fontId="10" fillId="0" borderId="9" xfId="1" applyNumberFormat="1" applyFont="1" applyBorder="1" applyAlignment="1">
      <alignment horizontal="center"/>
    </xf>
    <xf numFmtId="3" fontId="10" fillId="0" borderId="11" xfId="1" applyNumberFormat="1" applyFont="1" applyBorder="1" applyAlignment="1">
      <alignment horizontal="center"/>
    </xf>
    <xf numFmtId="1" fontId="10" fillId="0" borderId="9" xfId="1" applyNumberFormat="1" applyFont="1" applyBorder="1" applyAlignment="1">
      <alignment horizontal="center"/>
    </xf>
    <xf numFmtId="1" fontId="10" fillId="0" borderId="11" xfId="1" applyNumberFormat="1" applyFont="1" applyBorder="1" applyAlignment="1">
      <alignment horizontal="center"/>
    </xf>
    <xf numFmtId="3" fontId="10" fillId="2" borderId="11" xfId="1" applyNumberFormat="1" applyFont="1" applyFill="1" applyBorder="1" applyAlignment="1">
      <alignment horizontal="center"/>
    </xf>
    <xf numFmtId="1" fontId="0" fillId="0" borderId="0" xfId="0" applyNumberFormat="1"/>
    <xf numFmtId="3" fontId="9" fillId="0" borderId="9" xfId="1" applyNumberFormat="1" applyFont="1" applyBorder="1" applyAlignment="1">
      <alignment horizontal="center"/>
    </xf>
    <xf numFmtId="3" fontId="3" fillId="3" borderId="15" xfId="1" applyNumberFormat="1" applyFont="1" applyFill="1" applyBorder="1" applyAlignment="1">
      <alignment horizontal="center"/>
    </xf>
    <xf numFmtId="3" fontId="3" fillId="2" borderId="15" xfId="1" applyNumberFormat="1" applyFont="1" applyFill="1" applyBorder="1" applyAlignment="1">
      <alignment horizontal="center"/>
    </xf>
    <xf numFmtId="3" fontId="0" fillId="0" borderId="0" xfId="0" applyNumberFormat="1"/>
    <xf numFmtId="0" fontId="3" fillId="4" borderId="4" xfId="1" applyFont="1" applyFill="1" applyBorder="1" applyAlignment="1">
      <alignment horizontal="center"/>
    </xf>
    <xf numFmtId="0" fontId="3" fillId="4" borderId="5" xfId="1" applyFont="1" applyFill="1" applyBorder="1" applyAlignment="1">
      <alignment horizontal="center"/>
    </xf>
    <xf numFmtId="3" fontId="3" fillId="4" borderId="5" xfId="1" applyNumberFormat="1" applyFont="1" applyFill="1" applyBorder="1" applyAlignment="1">
      <alignment horizontal="center"/>
    </xf>
    <xf numFmtId="3" fontId="3" fillId="4" borderId="17" xfId="1" applyNumberFormat="1" applyFont="1" applyFill="1" applyBorder="1" applyAlignment="1">
      <alignment horizontal="center"/>
    </xf>
    <xf numFmtId="3" fontId="3" fillId="2" borderId="17" xfId="1" applyNumberFormat="1" applyFont="1" applyFill="1" applyBorder="1" applyAlignment="1">
      <alignment horizontal="center"/>
    </xf>
    <xf numFmtId="3" fontId="3" fillId="3" borderId="9" xfId="1" applyNumberFormat="1" applyFont="1" applyFill="1" applyBorder="1" applyAlignment="1">
      <alignment horizontal="center"/>
    </xf>
    <xf numFmtId="3" fontId="9" fillId="0" borderId="23" xfId="1" applyNumberFormat="1" applyFont="1" applyBorder="1" applyAlignment="1">
      <alignment horizontal="center"/>
    </xf>
    <xf numFmtId="3" fontId="10" fillId="0" borderId="26" xfId="1" applyNumberFormat="1" applyFont="1" applyBorder="1" applyAlignment="1">
      <alignment horizontal="center"/>
    </xf>
    <xf numFmtId="3" fontId="10" fillId="2" borderId="27" xfId="1" applyNumberFormat="1" applyFont="1" applyFill="1" applyBorder="1" applyAlignment="1">
      <alignment horizontal="center"/>
    </xf>
    <xf numFmtId="3" fontId="3" fillId="3" borderId="29" xfId="1" applyNumberFormat="1" applyFont="1" applyFill="1" applyBorder="1" applyAlignment="1">
      <alignment horizontal="center"/>
    </xf>
    <xf numFmtId="3" fontId="9" fillId="4" borderId="9" xfId="1" applyNumberFormat="1" applyFont="1" applyFill="1" applyBorder="1" applyAlignment="1">
      <alignment horizontal="center"/>
    </xf>
    <xf numFmtId="0" fontId="11" fillId="0" borderId="0" xfId="0" applyFont="1"/>
    <xf numFmtId="0" fontId="12" fillId="2" borderId="0" xfId="0" applyFont="1" applyFill="1"/>
    <xf numFmtId="0" fontId="4" fillId="0" borderId="2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left"/>
    </xf>
    <xf numFmtId="0" fontId="9" fillId="0" borderId="13" xfId="1" applyFont="1" applyBorder="1" applyAlignment="1">
      <alignment horizontal="left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left"/>
    </xf>
    <xf numFmtId="0" fontId="9" fillId="0" borderId="11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8" xfId="1" applyFont="1" applyBorder="1" applyAlignment="1">
      <alignment horizontal="left"/>
    </xf>
    <xf numFmtId="0" fontId="10" fillId="0" borderId="6" xfId="1" applyFont="1" applyBorder="1" applyAlignment="1">
      <alignment horizontal="left"/>
    </xf>
    <xf numFmtId="0" fontId="10" fillId="0" borderId="8" xfId="1" applyFont="1" applyBorder="1" applyAlignment="1">
      <alignment horizontal="left"/>
    </xf>
    <xf numFmtId="0" fontId="9" fillId="0" borderId="22" xfId="1" applyFont="1" applyBorder="1" applyAlignment="1">
      <alignment horizontal="left" wrapText="1"/>
    </xf>
    <xf numFmtId="0" fontId="9" fillId="0" borderId="23" xfId="1" applyFont="1" applyBorder="1" applyAlignment="1">
      <alignment horizontal="left" wrapText="1"/>
    </xf>
    <xf numFmtId="0" fontId="9" fillId="0" borderId="9" xfId="1" applyFont="1" applyBorder="1" applyAlignment="1">
      <alignment horizontal="left"/>
    </xf>
    <xf numFmtId="0" fontId="3" fillId="3" borderId="15" xfId="1" applyFont="1" applyFill="1" applyBorder="1" applyAlignment="1">
      <alignment horizontal="center"/>
    </xf>
    <xf numFmtId="0" fontId="3" fillId="3" borderId="16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20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0" fillId="0" borderId="21" xfId="1" applyFont="1" applyBorder="1" applyAlignment="1">
      <alignment horizontal="center"/>
    </xf>
    <xf numFmtId="0" fontId="9" fillId="4" borderId="30" xfId="1" applyFont="1" applyFill="1" applyBorder="1" applyAlignment="1">
      <alignment horizontal="center" wrapText="1"/>
    </xf>
    <xf numFmtId="0" fontId="9" fillId="4" borderId="31" xfId="1" applyFont="1" applyFill="1" applyBorder="1" applyAlignment="1">
      <alignment horizontal="center" wrapText="1"/>
    </xf>
    <xf numFmtId="0" fontId="9" fillId="4" borderId="9" xfId="1" applyFont="1" applyFill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3" fillId="3" borderId="15" xfId="1" applyFont="1" applyFill="1" applyBorder="1" applyAlignment="1">
      <alignment horizontal="left"/>
    </xf>
    <xf numFmtId="0" fontId="3" fillId="3" borderId="16" xfId="1" applyFont="1" applyFill="1" applyBorder="1" applyAlignment="1">
      <alignment horizontal="left"/>
    </xf>
    <xf numFmtId="0" fontId="9" fillId="0" borderId="14" xfId="1" applyFont="1" applyBorder="1" applyAlignment="1">
      <alignment horizontal="left" wrapText="1"/>
    </xf>
    <xf numFmtId="0" fontId="9" fillId="0" borderId="9" xfId="1" applyFont="1" applyBorder="1" applyAlignment="1">
      <alignment horizontal="left" wrapText="1"/>
    </xf>
    <xf numFmtId="0" fontId="10" fillId="0" borderId="25" xfId="1" applyFont="1" applyBorder="1" applyAlignment="1">
      <alignment horizontal="left"/>
    </xf>
    <xf numFmtId="0" fontId="10" fillId="0" borderId="26" xfId="1" applyFont="1" applyBorder="1" applyAlignment="1">
      <alignment horizontal="left"/>
    </xf>
    <xf numFmtId="0" fontId="3" fillId="3" borderId="28" xfId="1" applyFont="1" applyFill="1" applyBorder="1" applyAlignment="1">
      <alignment horizontal="center"/>
    </xf>
    <xf numFmtId="0" fontId="3" fillId="3" borderId="29" xfId="1" applyFont="1" applyFill="1" applyBorder="1" applyAlignment="1">
      <alignment horizontal="center"/>
    </xf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0" fontId="2" fillId="2" borderId="0" xfId="1" applyFont="1" applyFill="1" applyAlignment="1">
      <alignment horizontal="right"/>
    </xf>
    <xf numFmtId="3" fontId="9" fillId="4" borderId="11" xfId="1" applyNumberFormat="1" applyFont="1" applyFill="1" applyBorder="1" applyAlignment="1">
      <alignment horizontal="center"/>
    </xf>
    <xf numFmtId="0" fontId="9" fillId="4" borderId="18" xfId="1" applyFont="1" applyFill="1" applyBorder="1" applyAlignment="1">
      <alignment horizontal="left" wrapText="1"/>
    </xf>
    <xf numFmtId="0" fontId="9" fillId="4" borderId="19" xfId="1" applyFont="1" applyFill="1" applyBorder="1" applyAlignment="1">
      <alignment horizontal="left" wrapText="1"/>
    </xf>
    <xf numFmtId="0" fontId="0" fillId="4" borderId="19" xfId="0" applyFill="1" applyBorder="1" applyAlignment="1">
      <alignment horizontal="left" wrapText="1"/>
    </xf>
    <xf numFmtId="3" fontId="9" fillId="4" borderId="23" xfId="1" applyNumberFormat="1" applyFont="1" applyFill="1" applyBorder="1" applyAlignment="1">
      <alignment horizontal="center"/>
    </xf>
    <xf numFmtId="3" fontId="9" fillId="4" borderId="24" xfId="1" applyNumberFormat="1" applyFont="1" applyFill="1" applyBorder="1" applyAlignment="1">
      <alignment horizontal="center"/>
    </xf>
    <xf numFmtId="3" fontId="10" fillId="4" borderId="26" xfId="1" applyNumberFormat="1" applyFont="1" applyFill="1" applyBorder="1" applyAlignment="1">
      <alignment horizontal="center"/>
    </xf>
    <xf numFmtId="3" fontId="9" fillId="4" borderId="26" xfId="1" applyNumberFormat="1" applyFont="1" applyFill="1" applyBorder="1" applyAlignment="1">
      <alignment horizontal="center"/>
    </xf>
    <xf numFmtId="3" fontId="10" fillId="4" borderId="27" xfId="1" applyNumberFormat="1" applyFont="1" applyFill="1" applyBorder="1" applyAlignment="1">
      <alignment horizontal="center"/>
    </xf>
    <xf numFmtId="0" fontId="10" fillId="0" borderId="4" xfId="1" applyFont="1" applyBorder="1" applyAlignment="1">
      <alignment horizontal="left"/>
    </xf>
    <xf numFmtId="0" fontId="10" fillId="0" borderId="5" xfId="1" applyFont="1" applyBorder="1" applyAlignment="1">
      <alignment horizontal="left"/>
    </xf>
    <xf numFmtId="0" fontId="10" fillId="0" borderId="5" xfId="1" applyFont="1" applyBorder="1" applyAlignment="1"/>
    <xf numFmtId="0" fontId="10" fillId="0" borderId="17" xfId="1" applyFont="1" applyBorder="1" applyAlignment="1"/>
    <xf numFmtId="0" fontId="10" fillId="0" borderId="20" xfId="1" applyFont="1" applyBorder="1" applyAlignment="1"/>
    <xf numFmtId="0" fontId="10" fillId="0" borderId="0" xfId="1" applyFont="1" applyBorder="1" applyAlignment="1"/>
    <xf numFmtId="0" fontId="10" fillId="0" borderId="21" xfId="1" applyFont="1" applyBorder="1" applyAlignment="1"/>
    <xf numFmtId="0" fontId="10" fillId="0" borderId="42" xfId="1" applyFont="1" applyBorder="1" applyAlignment="1"/>
    <xf numFmtId="0" fontId="10" fillId="0" borderId="41" xfId="1" applyFont="1" applyBorder="1" applyAlignment="1"/>
    <xf numFmtId="0" fontId="10" fillId="0" borderId="43" xfId="1" applyFont="1" applyBorder="1" applyAlignment="1"/>
    <xf numFmtId="0" fontId="30" fillId="27" borderId="15" xfId="1" applyFont="1" applyFill="1" applyBorder="1" applyAlignment="1">
      <alignment wrapText="1"/>
    </xf>
    <xf numFmtId="0" fontId="30" fillId="27" borderId="44" xfId="1" applyFont="1" applyFill="1" applyBorder="1" applyAlignment="1">
      <alignment wrapText="1"/>
    </xf>
    <xf numFmtId="0" fontId="10" fillId="27" borderId="44" xfId="1" applyFont="1" applyFill="1" applyBorder="1" applyAlignment="1"/>
    <xf numFmtId="0" fontId="10" fillId="27" borderId="44" xfId="1" applyFont="1" applyFill="1" applyBorder="1"/>
    <xf numFmtId="0" fontId="10" fillId="27" borderId="2" xfId="1" applyFont="1" applyFill="1" applyBorder="1"/>
    <xf numFmtId="3" fontId="3" fillId="27" borderId="16" xfId="1" applyNumberFormat="1" applyFont="1" applyFill="1" applyBorder="1" applyAlignment="1">
      <alignment horizontal="center" vertical="center"/>
    </xf>
    <xf numFmtId="3" fontId="3" fillId="2" borderId="16" xfId="1" applyNumberFormat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wrapText="1"/>
    </xf>
    <xf numFmtId="0" fontId="31" fillId="0" borderId="12" xfId="0" applyFont="1" applyFill="1" applyBorder="1" applyAlignment="1">
      <alignment wrapText="1"/>
    </xf>
    <xf numFmtId="0" fontId="31" fillId="0" borderId="12" xfId="0" applyFont="1" applyBorder="1" applyAlignment="1"/>
    <xf numFmtId="0" fontId="31" fillId="0" borderId="9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3" fontId="31" fillId="28" borderId="46" xfId="0" applyNumberFormat="1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/>
    </xf>
    <xf numFmtId="3" fontId="32" fillId="2" borderId="9" xfId="0" applyNumberFormat="1" applyFont="1" applyFill="1" applyBorder="1" applyAlignment="1">
      <alignment horizontal="center" vertical="center"/>
    </xf>
    <xf numFmtId="3" fontId="31" fillId="0" borderId="46" xfId="0" applyNumberFormat="1" applyFont="1" applyFill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M78"/>
  <sheetViews>
    <sheetView tabSelected="1" workbookViewId="0">
      <selection activeCell="N29" sqref="N29"/>
    </sheetView>
  </sheetViews>
  <sheetFormatPr defaultColWidth="9.140625" defaultRowHeight="15"/>
  <cols>
    <col min="3" max="3" width="16.5703125" customWidth="1"/>
    <col min="4" max="4" width="14.85546875" customWidth="1"/>
    <col min="5" max="5" width="15.85546875" customWidth="1"/>
    <col min="6" max="6" width="15" customWidth="1"/>
    <col min="7" max="8" width="15.42578125" customWidth="1"/>
    <col min="9" max="9" width="19.140625" customWidth="1"/>
    <col min="10" max="11" width="19.140625" style="41" hidden="1" customWidth="1"/>
  </cols>
  <sheetData>
    <row r="1" spans="1:12">
      <c r="A1" s="81"/>
      <c r="B1" s="81"/>
      <c r="C1" s="81"/>
      <c r="D1" s="81"/>
      <c r="E1" s="81"/>
      <c r="F1" s="82"/>
      <c r="G1" s="82"/>
      <c r="H1" s="82"/>
      <c r="I1" s="83" t="s">
        <v>30</v>
      </c>
      <c r="J1" s="84"/>
      <c r="K1" s="84"/>
    </row>
    <row r="2" spans="1:12">
      <c r="A2" s="81"/>
      <c r="B2" s="81"/>
      <c r="C2" s="81"/>
      <c r="D2" s="81"/>
      <c r="E2" s="81"/>
      <c r="F2" s="82"/>
      <c r="G2" s="82"/>
      <c r="H2" s="82"/>
      <c r="I2" s="83" t="s">
        <v>31</v>
      </c>
      <c r="J2" s="84"/>
      <c r="K2" s="84"/>
    </row>
    <row r="3" spans="1:12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1"/>
      <c r="K3" s="1"/>
    </row>
    <row r="4" spans="1:12" ht="15.75" thickBot="1">
      <c r="A4" s="45" t="s">
        <v>32</v>
      </c>
      <c r="B4" s="45"/>
      <c r="C4" s="45"/>
      <c r="D4" s="45"/>
      <c r="E4" s="45"/>
      <c r="F4" s="45"/>
      <c r="G4" s="45"/>
      <c r="H4" s="45"/>
      <c r="I4" s="45"/>
      <c r="J4" s="1"/>
      <c r="K4" s="1"/>
    </row>
    <row r="5" spans="1:12" ht="54.75" thickBot="1">
      <c r="A5" s="46" t="s">
        <v>1</v>
      </c>
      <c r="B5" s="47"/>
      <c r="C5" s="42" t="s">
        <v>2</v>
      </c>
      <c r="D5" s="42" t="s">
        <v>3</v>
      </c>
      <c r="E5" s="42" t="s">
        <v>4</v>
      </c>
      <c r="F5" s="42" t="s">
        <v>5</v>
      </c>
      <c r="G5" s="42" t="s">
        <v>6</v>
      </c>
      <c r="H5" s="42" t="s">
        <v>7</v>
      </c>
      <c r="I5" s="2" t="s">
        <v>8</v>
      </c>
      <c r="J5" s="3" t="s">
        <v>9</v>
      </c>
      <c r="K5" s="3" t="s">
        <v>10</v>
      </c>
    </row>
    <row r="6" spans="1:12">
      <c r="A6" s="48">
        <v>1</v>
      </c>
      <c r="B6" s="49"/>
      <c r="C6" s="4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6">
        <v>8</v>
      </c>
      <c r="J6" s="7">
        <v>8</v>
      </c>
      <c r="K6" s="7">
        <v>8</v>
      </c>
    </row>
    <row r="7" spans="1:12">
      <c r="A7" s="50" t="s">
        <v>11</v>
      </c>
      <c r="B7" s="51"/>
      <c r="C7" s="51"/>
      <c r="D7" s="51"/>
      <c r="E7" s="51"/>
      <c r="F7" s="51"/>
      <c r="G7" s="51"/>
      <c r="H7" s="51"/>
      <c r="I7" s="52"/>
      <c r="J7" s="8"/>
      <c r="K7" s="8"/>
    </row>
    <row r="8" spans="1:12">
      <c r="A8" s="53" t="s">
        <v>12</v>
      </c>
      <c r="B8" s="54"/>
      <c r="C8" s="9">
        <v>40.35000000015134</v>
      </c>
      <c r="D8" s="10">
        <v>132070.9200000001</v>
      </c>
      <c r="E8" s="11">
        <v>502797.56</v>
      </c>
      <c r="F8" s="11">
        <v>502752.46</v>
      </c>
      <c r="G8" s="11">
        <v>469365.4</v>
      </c>
      <c r="H8" s="11">
        <f>C8+E8-F8</f>
        <v>85.450000000128057</v>
      </c>
      <c r="I8" s="12">
        <f>D8+E8-G8</f>
        <v>165503.08000000007</v>
      </c>
      <c r="J8" s="13">
        <v>399795</v>
      </c>
      <c r="K8" s="13">
        <f>F8-J8</f>
        <v>102957.46000000002</v>
      </c>
    </row>
    <row r="9" spans="1:12">
      <c r="A9" s="55"/>
      <c r="B9" s="56"/>
      <c r="C9" s="9"/>
      <c r="D9" s="14"/>
      <c r="E9" s="11"/>
      <c r="F9" s="11"/>
      <c r="G9" s="11"/>
      <c r="H9" s="11"/>
      <c r="I9" s="15"/>
      <c r="J9" s="16"/>
      <c r="K9" s="16"/>
    </row>
    <row r="10" spans="1:12">
      <c r="A10" s="55" t="s">
        <v>13</v>
      </c>
      <c r="B10" s="56"/>
      <c r="C10" s="9">
        <v>193559.26000000013</v>
      </c>
      <c r="D10" s="85">
        <v>47125.900000000023</v>
      </c>
      <c r="E10" s="17">
        <v>274801.32</v>
      </c>
      <c r="F10" s="17">
        <v>25612</v>
      </c>
      <c r="G10" s="11">
        <v>256524.45</v>
      </c>
      <c r="H10" s="11">
        <f>C10+E10-F10</f>
        <v>442748.58000000013</v>
      </c>
      <c r="I10" s="12">
        <f>D10+E10-G10</f>
        <v>65402.770000000019</v>
      </c>
      <c r="J10" s="18">
        <f>131046.93</f>
        <v>131046.93</v>
      </c>
      <c r="K10" s="13">
        <f>F10-J10</f>
        <v>-105434.93</v>
      </c>
    </row>
    <row r="11" spans="1:12">
      <c r="A11" s="57"/>
      <c r="B11" s="58"/>
      <c r="C11" s="19"/>
      <c r="D11" s="20"/>
      <c r="E11" s="21"/>
      <c r="F11" s="21"/>
      <c r="G11" s="21"/>
      <c r="H11" s="21"/>
      <c r="I11" s="22"/>
      <c r="J11" s="23"/>
      <c r="K11" s="23"/>
    </row>
    <row r="12" spans="1:12">
      <c r="A12" s="43" t="s">
        <v>14</v>
      </c>
      <c r="B12" s="44"/>
      <c r="C12" s="9">
        <v>-0.15000000000873115</v>
      </c>
      <c r="D12" s="10">
        <v>32171.719999999972</v>
      </c>
      <c r="E12" s="17">
        <v>120880.8</v>
      </c>
      <c r="F12" s="17">
        <v>120881</v>
      </c>
      <c r="G12" s="11">
        <v>112978.05</v>
      </c>
      <c r="H12" s="11">
        <f>C12+E12-F12</f>
        <v>-0.35000000000582077</v>
      </c>
      <c r="I12" s="12">
        <f>D12+E12-G12</f>
        <v>40074.469999999958</v>
      </c>
      <c r="J12" s="18">
        <f>42450*1.15*1.1</f>
        <v>53699.249999999993</v>
      </c>
      <c r="K12" s="13">
        <f>F12-J12</f>
        <v>67181.75</v>
      </c>
      <c r="L12" s="24"/>
    </row>
    <row r="13" spans="1:12">
      <c r="A13" s="55"/>
      <c r="B13" s="56"/>
      <c r="C13" s="9"/>
      <c r="D13" s="10"/>
      <c r="E13" s="17"/>
      <c r="F13" s="17"/>
      <c r="G13" s="11"/>
      <c r="H13" s="11"/>
      <c r="I13" s="12"/>
      <c r="J13" s="18"/>
      <c r="K13" s="18"/>
    </row>
    <row r="14" spans="1:12">
      <c r="A14" s="43" t="s">
        <v>15</v>
      </c>
      <c r="B14" s="44"/>
      <c r="C14" s="25">
        <v>-0.48000000003230525</v>
      </c>
      <c r="D14" s="10">
        <v>2732.3400000000074</v>
      </c>
      <c r="E14" s="17">
        <v>43550.7</v>
      </c>
      <c r="F14" s="17">
        <v>43551</v>
      </c>
      <c r="G14" s="9">
        <v>35125.47</v>
      </c>
      <c r="H14" s="9">
        <f>C14+E14-F14</f>
        <v>-0.78000000003521563</v>
      </c>
      <c r="I14" s="10">
        <f>D14+E14-G14</f>
        <v>11157.570000000007</v>
      </c>
      <c r="J14" s="18">
        <v>8353.15</v>
      </c>
      <c r="K14" s="13">
        <f>F14-J14</f>
        <v>35197.85</v>
      </c>
    </row>
    <row r="15" spans="1:12">
      <c r="A15" s="43"/>
      <c r="B15" s="44"/>
      <c r="C15" s="25"/>
      <c r="D15" s="10"/>
      <c r="E15" s="17"/>
      <c r="F15" s="17"/>
      <c r="G15" s="9"/>
      <c r="H15" s="9"/>
      <c r="I15" s="10"/>
      <c r="J15" s="18"/>
      <c r="K15" s="18"/>
    </row>
    <row r="16" spans="1:12">
      <c r="A16" s="43" t="s">
        <v>16</v>
      </c>
      <c r="B16" s="44"/>
      <c r="C16" s="25">
        <v>-0.48000000003776222</v>
      </c>
      <c r="D16" s="10">
        <v>1778.3600000000006</v>
      </c>
      <c r="E16" s="17">
        <v>31597.17</v>
      </c>
      <c r="F16" s="17">
        <v>31597</v>
      </c>
      <c r="G16" s="9">
        <v>25460.32</v>
      </c>
      <c r="H16" s="9">
        <f>C16+E16-F16</f>
        <v>-0.31000000004132744</v>
      </c>
      <c r="I16" s="10">
        <f>D16+E16-G16</f>
        <v>7915.2099999999991</v>
      </c>
      <c r="J16" s="18">
        <v>11752.58</v>
      </c>
      <c r="K16" s="13">
        <f>F16-J16</f>
        <v>19844.419999999998</v>
      </c>
    </row>
    <row r="17" spans="1:13">
      <c r="A17" s="43"/>
      <c r="B17" s="44"/>
      <c r="C17" s="25"/>
      <c r="D17" s="10"/>
      <c r="E17" s="17"/>
      <c r="F17" s="17"/>
      <c r="G17" s="9"/>
      <c r="H17" s="9"/>
      <c r="I17" s="10"/>
      <c r="J17" s="18"/>
      <c r="K17" s="18"/>
    </row>
    <row r="18" spans="1:13">
      <c r="A18" s="43" t="s">
        <v>17</v>
      </c>
      <c r="B18" s="44"/>
      <c r="C18" s="25">
        <v>-0.48000000003958121</v>
      </c>
      <c r="D18" s="10">
        <v>5384.68</v>
      </c>
      <c r="E18" s="17">
        <v>20482.96</v>
      </c>
      <c r="F18" s="17">
        <v>20483</v>
      </c>
      <c r="G18" s="9">
        <v>18440.18</v>
      </c>
      <c r="H18" s="9">
        <f>C18+E18-F18</f>
        <v>-0.52000000004045432</v>
      </c>
      <c r="I18" s="10">
        <f>D18+E18-G18</f>
        <v>7427.4599999999991</v>
      </c>
      <c r="J18" s="18">
        <v>24726.6</v>
      </c>
      <c r="K18" s="13">
        <f>F18-J18</f>
        <v>-4243.5999999999985</v>
      </c>
    </row>
    <row r="19" spans="1:13">
      <c r="A19" s="43"/>
      <c r="B19" s="44"/>
      <c r="C19" s="25"/>
      <c r="D19" s="10"/>
      <c r="E19" s="17"/>
      <c r="F19" s="17"/>
      <c r="G19" s="9"/>
      <c r="H19" s="9"/>
      <c r="I19" s="10"/>
      <c r="J19" s="18"/>
      <c r="K19" s="18"/>
    </row>
    <row r="20" spans="1:13">
      <c r="A20" s="43" t="s">
        <v>18</v>
      </c>
      <c r="B20" s="61"/>
      <c r="C20" s="25">
        <v>0</v>
      </c>
      <c r="D20" s="39">
        <v>15311.25</v>
      </c>
      <c r="E20" s="39"/>
      <c r="F20" s="39"/>
      <c r="G20" s="39">
        <f>51.02+851.92+198.27</f>
        <v>1101.21</v>
      </c>
      <c r="H20" s="39">
        <f>C20+E20-F20</f>
        <v>0</v>
      </c>
      <c r="I20" s="85">
        <f>D20+E20-G20</f>
        <v>14210.04</v>
      </c>
      <c r="J20" s="18">
        <v>151998.72</v>
      </c>
      <c r="K20" s="13">
        <f>F20-J20</f>
        <v>-151998.72</v>
      </c>
    </row>
    <row r="21" spans="1:13" ht="15.75" thickBot="1">
      <c r="A21" s="55"/>
      <c r="B21" s="56"/>
      <c r="C21" s="9"/>
      <c r="D21" s="10"/>
      <c r="E21" s="17"/>
      <c r="F21" s="17"/>
      <c r="G21" s="11"/>
      <c r="H21" s="11"/>
      <c r="I21" s="12"/>
      <c r="J21" s="18"/>
      <c r="K21" s="18"/>
    </row>
    <row r="22" spans="1:13" ht="15.75" thickBot="1">
      <c r="A22" s="62" t="s">
        <v>19</v>
      </c>
      <c r="B22" s="63"/>
      <c r="C22" s="26">
        <f>C8+C10+C12+C14+C16+C18+C20</f>
        <v>193598.02000000014</v>
      </c>
      <c r="D22" s="26">
        <f t="shared" ref="D22:K22" si="0">D8+D10+D12+D14+D16+D18+D20</f>
        <v>236575.1700000001</v>
      </c>
      <c r="E22" s="26">
        <f t="shared" si="0"/>
        <v>994110.51</v>
      </c>
      <c r="F22" s="26">
        <f t="shared" si="0"/>
        <v>744876.46</v>
      </c>
      <c r="G22" s="26">
        <f t="shared" si="0"/>
        <v>918995.08000000007</v>
      </c>
      <c r="H22" s="26">
        <f t="shared" si="0"/>
        <v>442832.07000000018</v>
      </c>
      <c r="I22" s="26">
        <f t="shared" si="0"/>
        <v>311690.60000000009</v>
      </c>
      <c r="J22" s="27">
        <f t="shared" si="0"/>
        <v>781372.22999999986</v>
      </c>
      <c r="K22" s="27">
        <f t="shared" si="0"/>
        <v>-36495.76999999996</v>
      </c>
      <c r="M22" s="28"/>
    </row>
    <row r="23" spans="1:13">
      <c r="A23" s="29"/>
      <c r="B23" s="30"/>
      <c r="C23" s="31"/>
      <c r="D23" s="31"/>
      <c r="E23" s="31"/>
      <c r="F23" s="31"/>
      <c r="G23" s="31"/>
      <c r="H23" s="31"/>
      <c r="I23" s="32"/>
      <c r="J23" s="33"/>
      <c r="K23" s="33"/>
    </row>
    <row r="24" spans="1:13" ht="29.25" customHeight="1">
      <c r="A24" s="86" t="s">
        <v>20</v>
      </c>
      <c r="B24" s="87"/>
      <c r="C24" s="39">
        <v>321698.88000000012</v>
      </c>
      <c r="D24" s="39">
        <v>55892.120000000228</v>
      </c>
      <c r="E24" s="39">
        <f>364907.2+1181.34+13694.29</f>
        <v>379782.83</v>
      </c>
      <c r="F24" s="39"/>
      <c r="G24" s="39">
        <f>338066.97+14176.08+699.44</f>
        <v>352942.49</v>
      </c>
      <c r="H24" s="39">
        <f>C24+E24-F24</f>
        <v>701481.7100000002</v>
      </c>
      <c r="I24" s="39">
        <f>D24+E24-G24</f>
        <v>82732.460000000254</v>
      </c>
      <c r="J24" s="13">
        <f t="shared" ref="J24:J30" si="1">F24</f>
        <v>0</v>
      </c>
      <c r="K24" s="13">
        <f t="shared" ref="K24:K30" si="2">F24-J24</f>
        <v>0</v>
      </c>
    </row>
    <row r="25" spans="1:13" ht="42.6" customHeight="1">
      <c r="A25" s="86" t="s">
        <v>33</v>
      </c>
      <c r="B25" s="88"/>
      <c r="C25" s="39"/>
      <c r="D25" s="39"/>
      <c r="E25" s="39">
        <v>10352.82</v>
      </c>
      <c r="F25" s="39"/>
      <c r="G25" s="39">
        <f>E25</f>
        <v>10352.82</v>
      </c>
      <c r="H25" s="39">
        <f>C25+E25</f>
        <v>10352.82</v>
      </c>
      <c r="I25" s="39"/>
      <c r="J25" s="13"/>
      <c r="K25" s="13"/>
    </row>
    <row r="26" spans="1:13">
      <c r="A26" s="64" t="s">
        <v>19</v>
      </c>
      <c r="B26" s="65"/>
      <c r="C26" s="34">
        <f>C24</f>
        <v>321698.88000000012</v>
      </c>
      <c r="D26" s="34">
        <f>D24</f>
        <v>55892.120000000228</v>
      </c>
      <c r="E26" s="34">
        <f>E24+E25</f>
        <v>390135.65</v>
      </c>
      <c r="F26" s="34">
        <f>F24+F25</f>
        <v>0</v>
      </c>
      <c r="G26" s="34">
        <f>G24+G25</f>
        <v>363295.31</v>
      </c>
      <c r="H26" s="34">
        <f>C26+E26-F26</f>
        <v>711834.53000000014</v>
      </c>
      <c r="I26" s="34">
        <f>I24+I25</f>
        <v>82732.460000000254</v>
      </c>
      <c r="J26" s="13">
        <f t="shared" si="1"/>
        <v>0</v>
      </c>
      <c r="K26" s="13">
        <f t="shared" si="2"/>
        <v>0</v>
      </c>
      <c r="L26" s="28"/>
      <c r="M26" s="28"/>
    </row>
    <row r="27" spans="1:13" ht="15.75" thickBot="1">
      <c r="A27" s="66"/>
      <c r="B27" s="67"/>
      <c r="C27" s="67"/>
      <c r="D27" s="67"/>
      <c r="E27" s="67"/>
      <c r="F27" s="67"/>
      <c r="G27" s="67"/>
      <c r="H27" s="67"/>
      <c r="I27" s="68"/>
      <c r="J27" s="13">
        <f t="shared" si="1"/>
        <v>0</v>
      </c>
      <c r="K27" s="13">
        <f t="shared" si="2"/>
        <v>0</v>
      </c>
    </row>
    <row r="28" spans="1:13">
      <c r="A28" s="59" t="s">
        <v>21</v>
      </c>
      <c r="B28" s="60"/>
      <c r="C28" s="35">
        <v>-28279.119999999897</v>
      </c>
      <c r="D28" s="89">
        <v>6365.5</v>
      </c>
      <c r="E28" s="89"/>
      <c r="F28" s="89"/>
      <c r="G28" s="89">
        <v>-4576.4799999999996</v>
      </c>
      <c r="H28" s="89">
        <f>C28+E28-F28</f>
        <v>-28279.119999999897</v>
      </c>
      <c r="I28" s="90">
        <f>D28+E28-G28</f>
        <v>10941.98</v>
      </c>
      <c r="J28" s="18">
        <f t="shared" si="1"/>
        <v>0</v>
      </c>
      <c r="K28" s="13">
        <f t="shared" si="2"/>
        <v>0</v>
      </c>
    </row>
    <row r="29" spans="1:13">
      <c r="A29" s="75" t="s">
        <v>22</v>
      </c>
      <c r="B29" s="76"/>
      <c r="C29" s="25">
        <v>-79333.469999999928</v>
      </c>
      <c r="D29" s="39">
        <v>4806.82</v>
      </c>
      <c r="E29" s="39"/>
      <c r="F29" s="39"/>
      <c r="G29" s="39">
        <v>-4922.62</v>
      </c>
      <c r="H29" s="39">
        <f>C29+E29-F29</f>
        <v>-79333.469999999928</v>
      </c>
      <c r="I29" s="85">
        <f>D29+E29-G29</f>
        <v>9729.4399999999987</v>
      </c>
      <c r="J29" s="18">
        <f t="shared" si="1"/>
        <v>0</v>
      </c>
      <c r="K29" s="13">
        <f t="shared" si="2"/>
        <v>0</v>
      </c>
    </row>
    <row r="30" spans="1:13">
      <c r="A30" s="43" t="s">
        <v>23</v>
      </c>
      <c r="B30" s="61"/>
      <c r="C30" s="25">
        <v>61.850000000093132</v>
      </c>
      <c r="D30" s="39">
        <v>108985.27999999997</v>
      </c>
      <c r="E30" s="39"/>
      <c r="F30" s="39"/>
      <c r="G30" s="39"/>
      <c r="H30" s="39">
        <f>C30+E30-F30</f>
        <v>61.850000000093132</v>
      </c>
      <c r="I30" s="85">
        <f>D30+E30-G30</f>
        <v>108985.27999999997</v>
      </c>
      <c r="J30" s="18">
        <f t="shared" si="1"/>
        <v>0</v>
      </c>
      <c r="K30" s="13">
        <f t="shared" si="2"/>
        <v>0</v>
      </c>
    </row>
    <row r="31" spans="1:13">
      <c r="A31" s="43" t="s">
        <v>24</v>
      </c>
      <c r="B31" s="61"/>
      <c r="C31" s="25">
        <v>0</v>
      </c>
      <c r="D31" s="39">
        <v>375.55999999999477</v>
      </c>
      <c r="E31" s="39"/>
      <c r="F31" s="39"/>
      <c r="G31" s="39"/>
      <c r="H31" s="39">
        <f>C31+E31-F31</f>
        <v>0</v>
      </c>
      <c r="I31" s="85">
        <f>D31+E31-G31</f>
        <v>375.55999999999477</v>
      </c>
      <c r="J31" s="18"/>
      <c r="K31" s="13"/>
    </row>
    <row r="32" spans="1:13" ht="15.75" thickBot="1">
      <c r="A32" s="77"/>
      <c r="B32" s="78"/>
      <c r="C32" s="36">
        <v>0</v>
      </c>
      <c r="D32" s="91"/>
      <c r="E32" s="91"/>
      <c r="F32" s="91"/>
      <c r="G32" s="91"/>
      <c r="H32" s="92">
        <f>C32+E32-F32</f>
        <v>0</v>
      </c>
      <c r="I32" s="93"/>
      <c r="J32" s="37"/>
      <c r="K32" s="37"/>
    </row>
    <row r="33" spans="1:13" ht="15.75" thickBot="1">
      <c r="A33" s="79" t="s">
        <v>19</v>
      </c>
      <c r="B33" s="80"/>
      <c r="C33" s="38">
        <f>C28+C29+C30+C31</f>
        <v>-107550.73999999973</v>
      </c>
      <c r="D33" s="38">
        <f t="shared" ref="D33:I33" si="3">D28+D29+D30+D31</f>
        <v>120533.15999999997</v>
      </c>
      <c r="E33" s="38">
        <f t="shared" si="3"/>
        <v>0</v>
      </c>
      <c r="F33" s="38">
        <f t="shared" si="3"/>
        <v>0</v>
      </c>
      <c r="G33" s="38">
        <f t="shared" si="3"/>
        <v>-9499.0999999999985</v>
      </c>
      <c r="H33" s="38">
        <f t="shared" si="3"/>
        <v>-107550.73999999973</v>
      </c>
      <c r="I33" s="38">
        <f t="shared" si="3"/>
        <v>130032.25999999997</v>
      </c>
      <c r="J33" s="38">
        <f>J28+J29+J30+J31</f>
        <v>0</v>
      </c>
      <c r="K33" s="38">
        <f>K28+K29+K30+K31</f>
        <v>0</v>
      </c>
      <c r="M33" s="28"/>
    </row>
    <row r="34" spans="1:13" ht="15.75" thickBot="1">
      <c r="A34" s="73" t="s">
        <v>25</v>
      </c>
      <c r="B34" s="74"/>
      <c r="C34" s="26">
        <f>C22+C26+C33</f>
        <v>407746.1600000005</v>
      </c>
      <c r="D34" s="26">
        <f t="shared" ref="D34:I34" si="4">D22+D26+D33</f>
        <v>413000.4500000003</v>
      </c>
      <c r="E34" s="26">
        <f t="shared" si="4"/>
        <v>1384246.1600000001</v>
      </c>
      <c r="F34" s="26">
        <f t="shared" si="4"/>
        <v>744876.46</v>
      </c>
      <c r="G34" s="26">
        <f t="shared" si="4"/>
        <v>1272791.29</v>
      </c>
      <c r="H34" s="26">
        <f t="shared" si="4"/>
        <v>1047115.8600000006</v>
      </c>
      <c r="I34" s="26">
        <f t="shared" si="4"/>
        <v>524455.3200000003</v>
      </c>
      <c r="J34" s="26">
        <f>J22+J26+J33</f>
        <v>781372.22999999986</v>
      </c>
      <c r="K34" s="26">
        <f>K22+K26+K33</f>
        <v>-36495.76999999996</v>
      </c>
      <c r="M34" s="28"/>
    </row>
    <row r="35" spans="1:13" s="40" customFormat="1" ht="66.599999999999994" customHeight="1">
      <c r="A35" s="69" t="s">
        <v>26</v>
      </c>
      <c r="B35" s="70"/>
      <c r="C35" s="39">
        <v>56749</v>
      </c>
      <c r="D35" s="39">
        <v>500</v>
      </c>
      <c r="E35" s="39">
        <f>E36+E37</f>
        <v>12000</v>
      </c>
      <c r="F35" s="39">
        <f>G35*0.125</f>
        <v>1500</v>
      </c>
      <c r="G35" s="39">
        <f>G36+G37</f>
        <v>12000</v>
      </c>
      <c r="H35" s="39">
        <f>C35+E35-F35</f>
        <v>67249</v>
      </c>
      <c r="I35" s="39">
        <f>I36+I37</f>
        <v>500</v>
      </c>
      <c r="J35" s="13"/>
      <c r="K35" s="13"/>
    </row>
    <row r="36" spans="1:13" s="40" customFormat="1" ht="23.25" customHeight="1">
      <c r="A36" s="71" t="s">
        <v>27</v>
      </c>
      <c r="B36" s="72"/>
      <c r="C36" s="39"/>
      <c r="D36" s="39">
        <v>500</v>
      </c>
      <c r="E36" s="39">
        <v>6000</v>
      </c>
      <c r="F36" s="39"/>
      <c r="G36" s="39">
        <v>6000</v>
      </c>
      <c r="H36" s="25"/>
      <c r="I36" s="39">
        <f>D36+E36-G36</f>
        <v>500</v>
      </c>
      <c r="J36" s="13"/>
      <c r="K36" s="13"/>
    </row>
    <row r="37" spans="1:13" ht="23.25" customHeight="1" thickBot="1">
      <c r="A37" s="71" t="s">
        <v>28</v>
      </c>
      <c r="B37" s="72"/>
      <c r="C37" s="39"/>
      <c r="D37" s="39">
        <v>0</v>
      </c>
      <c r="E37" s="39">
        <v>6000</v>
      </c>
      <c r="F37" s="39"/>
      <c r="G37" s="39">
        <v>6000</v>
      </c>
      <c r="H37" s="25"/>
      <c r="I37" s="39">
        <f>D37+E37-G37</f>
        <v>0</v>
      </c>
      <c r="J37" s="13"/>
      <c r="K37" s="13"/>
    </row>
    <row r="38" spans="1:13" ht="15.75" thickBot="1">
      <c r="A38" s="73" t="s">
        <v>29</v>
      </c>
      <c r="B38" s="74"/>
      <c r="C38" s="26">
        <f>C34+C35</f>
        <v>464495.1600000005</v>
      </c>
      <c r="D38" s="26">
        <f t="shared" ref="D38:K38" si="5">D34+D35</f>
        <v>413500.4500000003</v>
      </c>
      <c r="E38" s="26">
        <f t="shared" si="5"/>
        <v>1396246.1600000001</v>
      </c>
      <c r="F38" s="26">
        <f t="shared" si="5"/>
        <v>746376.46</v>
      </c>
      <c r="G38" s="26">
        <f t="shared" si="5"/>
        <v>1284791.29</v>
      </c>
      <c r="H38" s="26">
        <f t="shared" si="5"/>
        <v>1114364.8600000006</v>
      </c>
      <c r="I38" s="26">
        <f t="shared" si="5"/>
        <v>524955.3200000003</v>
      </c>
      <c r="J38" s="27">
        <f t="shared" si="5"/>
        <v>781372.22999999986</v>
      </c>
      <c r="K38" s="27">
        <f t="shared" si="5"/>
        <v>-36495.76999999996</v>
      </c>
    </row>
    <row r="39" spans="1:13" hidden="1">
      <c r="A39" s="94"/>
      <c r="B39" s="95"/>
      <c r="C39" s="96"/>
      <c r="D39" s="96"/>
      <c r="E39" s="96"/>
      <c r="F39" s="96"/>
      <c r="G39" s="96"/>
      <c r="H39" s="96"/>
      <c r="I39" s="97"/>
      <c r="J39" s="1"/>
      <c r="K39" s="1"/>
    </row>
    <row r="40" spans="1:13" hidden="1">
      <c r="A40" s="98"/>
      <c r="B40" s="99"/>
      <c r="C40" s="99"/>
      <c r="D40" s="99"/>
      <c r="E40" s="99"/>
      <c r="F40" s="99"/>
      <c r="G40" s="99"/>
      <c r="H40" s="99"/>
      <c r="I40" s="100"/>
      <c r="J40" s="1"/>
      <c r="K40" s="1"/>
    </row>
    <row r="41" spans="1:13" ht="15.75" hidden="1" thickBot="1">
      <c r="A41" s="101"/>
      <c r="B41" s="102"/>
      <c r="C41" s="102"/>
      <c r="D41" s="102"/>
      <c r="E41" s="102"/>
      <c r="F41" s="102"/>
      <c r="G41" s="102"/>
      <c r="H41" s="102"/>
      <c r="I41" s="103"/>
      <c r="J41" s="1"/>
      <c r="K41" s="1"/>
    </row>
    <row r="42" spans="1:13" ht="15.75" hidden="1" thickBot="1">
      <c r="A42" s="104" t="s">
        <v>34</v>
      </c>
      <c r="B42" s="105"/>
      <c r="C42" s="105"/>
      <c r="D42" s="106"/>
      <c r="E42" s="106"/>
      <c r="F42" s="106"/>
      <c r="G42" s="107"/>
      <c r="H42" s="108"/>
      <c r="I42" s="109"/>
      <c r="J42" s="110">
        <v>0</v>
      </c>
      <c r="K42" s="110">
        <v>0</v>
      </c>
    </row>
    <row r="43" spans="1:13" ht="30" hidden="1" customHeight="1">
      <c r="A43" s="111"/>
      <c r="B43" s="112"/>
      <c r="C43" s="112"/>
      <c r="D43" s="113"/>
      <c r="E43" s="113"/>
      <c r="F43" s="113"/>
      <c r="G43" s="114"/>
      <c r="H43" s="115"/>
      <c r="I43" s="116"/>
      <c r="J43" s="117"/>
      <c r="K43" s="117"/>
    </row>
    <row r="44" spans="1:13" ht="30" hidden="1" customHeight="1">
      <c r="A44" s="111"/>
      <c r="B44" s="112"/>
      <c r="C44" s="112"/>
      <c r="D44" s="113"/>
      <c r="E44" s="113"/>
      <c r="F44" s="113"/>
      <c r="G44" s="114"/>
      <c r="H44" s="115"/>
      <c r="I44" s="116"/>
      <c r="J44" s="118"/>
      <c r="K44" s="118"/>
    </row>
    <row r="45" spans="1:13" ht="30" hidden="1" customHeight="1">
      <c r="A45" s="111"/>
      <c r="B45" s="112"/>
      <c r="C45" s="112"/>
      <c r="D45" s="113"/>
      <c r="E45" s="113"/>
      <c r="F45" s="113"/>
      <c r="G45" s="115"/>
      <c r="H45" s="115"/>
      <c r="I45" s="119"/>
      <c r="J45" s="118"/>
      <c r="K45" s="118"/>
    </row>
    <row r="46" spans="1:13" ht="30" hidden="1" customHeight="1">
      <c r="A46" s="111"/>
      <c r="B46" s="112"/>
      <c r="C46" s="112"/>
      <c r="D46" s="113"/>
      <c r="E46" s="113"/>
      <c r="F46" s="113"/>
      <c r="G46" s="115"/>
      <c r="H46" s="115"/>
      <c r="I46" s="119"/>
      <c r="J46" s="118"/>
      <c r="K46" s="118"/>
    </row>
    <row r="47" spans="1:13" ht="30" hidden="1" customHeight="1">
      <c r="A47" s="111"/>
      <c r="B47" s="112"/>
      <c r="C47" s="112"/>
      <c r="D47" s="113"/>
      <c r="E47" s="113"/>
      <c r="F47" s="113"/>
      <c r="G47" s="115"/>
      <c r="H47" s="120"/>
      <c r="I47" s="119"/>
      <c r="J47" s="118"/>
      <c r="K47" s="118"/>
    </row>
    <row r="48" spans="1:13" ht="30" hidden="1" customHeight="1">
      <c r="A48" s="111"/>
      <c r="B48" s="112"/>
      <c r="C48" s="112"/>
      <c r="D48" s="113"/>
      <c r="E48" s="113"/>
      <c r="F48" s="113"/>
      <c r="G48" s="115"/>
      <c r="H48" s="115"/>
      <c r="I48" s="119"/>
      <c r="J48" s="118"/>
      <c r="K48" s="118"/>
    </row>
    <row r="61" spans="10:11">
      <c r="J61"/>
      <c r="K61"/>
    </row>
    <row r="62" spans="10:11">
      <c r="J62"/>
      <c r="K62"/>
    </row>
    <row r="63" spans="10:11">
      <c r="J63"/>
      <c r="K63"/>
    </row>
    <row r="64" spans="10:11">
      <c r="J64"/>
      <c r="K64"/>
    </row>
    <row r="65" spans="10:11">
      <c r="J65"/>
      <c r="K65"/>
    </row>
    <row r="66" spans="10:11">
      <c r="J66"/>
      <c r="K66"/>
    </row>
    <row r="67" spans="10:11">
      <c r="J67"/>
      <c r="K67"/>
    </row>
    <row r="68" spans="10:11">
      <c r="J68"/>
      <c r="K68"/>
    </row>
    <row r="69" spans="10:11">
      <c r="J69"/>
      <c r="K69"/>
    </row>
    <row r="70" spans="10:11">
      <c r="J70"/>
      <c r="K70"/>
    </row>
    <row r="71" spans="10:11">
      <c r="J71"/>
      <c r="K71"/>
    </row>
    <row r="72" spans="10:11">
      <c r="J72"/>
      <c r="K72"/>
    </row>
    <row r="73" spans="10:11">
      <c r="J73"/>
      <c r="K73"/>
    </row>
    <row r="74" spans="10:11">
      <c r="J74"/>
      <c r="K74"/>
    </row>
    <row r="75" spans="10:11">
      <c r="J75"/>
      <c r="K75"/>
    </row>
    <row r="76" spans="10:11">
      <c r="J76"/>
      <c r="K76"/>
    </row>
    <row r="77" spans="10:11">
      <c r="J77"/>
      <c r="K77"/>
    </row>
    <row r="78" spans="10:11">
      <c r="J78"/>
      <c r="K78"/>
    </row>
  </sheetData>
  <mergeCells count="43">
    <mergeCell ref="A44:F44"/>
    <mergeCell ref="A45:F45"/>
    <mergeCell ref="A46:F46"/>
    <mergeCell ref="A47:F47"/>
    <mergeCell ref="A48:F48"/>
    <mergeCell ref="A37:B37"/>
    <mergeCell ref="A38:B38"/>
    <mergeCell ref="A39:I41"/>
    <mergeCell ref="A42:F42"/>
    <mergeCell ref="A43:F43"/>
    <mergeCell ref="A33:B33"/>
    <mergeCell ref="A34:B34"/>
    <mergeCell ref="A35:B35"/>
    <mergeCell ref="A36:B36"/>
    <mergeCell ref="A28:B28"/>
    <mergeCell ref="A29:B29"/>
    <mergeCell ref="A30:B30"/>
    <mergeCell ref="A31:B31"/>
    <mergeCell ref="A32:B32"/>
    <mergeCell ref="A27:I27"/>
    <mergeCell ref="A26:B26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4:B24"/>
    <mergeCell ref="A21:B21"/>
    <mergeCell ref="A25:B25"/>
    <mergeCell ref="A12:B12"/>
    <mergeCell ref="A6:B6"/>
    <mergeCell ref="A8:B8"/>
    <mergeCell ref="A9:B9"/>
    <mergeCell ref="A10:B10"/>
    <mergeCell ref="A11:B11"/>
    <mergeCell ref="A3:I3"/>
    <mergeCell ref="A4:I4"/>
    <mergeCell ref="A5:B5"/>
    <mergeCell ref="A7:I7"/>
  </mergeCells>
  <pageMargins left="0.7" right="0.7" top="0.75" bottom="0.75" header="0.3" footer="0.3"/>
  <pageSetup paperSize="9" scale="3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Diakov</cp:lastModifiedBy>
  <dcterms:created xsi:type="dcterms:W3CDTF">2020-05-13T11:21:43Z</dcterms:created>
  <dcterms:modified xsi:type="dcterms:W3CDTF">2022-06-27T05:45:59Z</dcterms:modified>
</cp:coreProperties>
</file>