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8760"/>
  </bookViews>
  <sheets>
    <sheet name="202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56" i="1" l="1"/>
  <c r="G56" i="1"/>
  <c r="E56" i="1"/>
  <c r="I56" i="1" s="1"/>
  <c r="C56" i="1"/>
  <c r="O55" i="1"/>
  <c r="N55" i="1"/>
  <c r="M55" i="1"/>
  <c r="L55" i="1"/>
  <c r="G54" i="1"/>
  <c r="F54" i="1"/>
  <c r="E54" i="1"/>
  <c r="D54" i="1"/>
  <c r="C54" i="1"/>
  <c r="K53" i="1"/>
  <c r="I53" i="1"/>
  <c r="H53" i="1"/>
  <c r="K52" i="1"/>
  <c r="I52" i="1"/>
  <c r="H52" i="1"/>
  <c r="K51" i="1"/>
  <c r="I51" i="1"/>
  <c r="H51" i="1"/>
  <c r="K50" i="1"/>
  <c r="J50" i="1"/>
  <c r="I50" i="1"/>
  <c r="H50" i="1"/>
  <c r="K49" i="1"/>
  <c r="J49" i="1"/>
  <c r="I49" i="1"/>
  <c r="H49" i="1"/>
  <c r="F47" i="1"/>
  <c r="D47" i="1"/>
  <c r="C47" i="1"/>
  <c r="G46" i="1"/>
  <c r="E46" i="1"/>
  <c r="I46" i="1" s="1"/>
  <c r="I45" i="1"/>
  <c r="H45" i="1"/>
  <c r="E44" i="1"/>
  <c r="H44" i="1" s="1"/>
  <c r="I43" i="1"/>
  <c r="H43" i="1"/>
  <c r="G42" i="1"/>
  <c r="E42" i="1"/>
  <c r="K41" i="1"/>
  <c r="J41" i="1"/>
  <c r="G41" i="1"/>
  <c r="G47" i="1" s="1"/>
  <c r="F39" i="1"/>
  <c r="F55" i="1" s="1"/>
  <c r="F59" i="1" s="1"/>
  <c r="D39" i="1"/>
  <c r="C39" i="1"/>
  <c r="C55" i="1" s="1"/>
  <c r="C59" i="1" s="1"/>
  <c r="I36" i="1"/>
  <c r="H36" i="1"/>
  <c r="I35" i="1"/>
  <c r="H35" i="1"/>
  <c r="I34" i="1"/>
  <c r="H34" i="1"/>
  <c r="K33" i="1"/>
  <c r="J33" i="1"/>
  <c r="G33" i="1"/>
  <c r="E33" i="1"/>
  <c r="I31" i="1"/>
  <c r="H31" i="1"/>
  <c r="I30" i="1"/>
  <c r="H30" i="1"/>
  <c r="I29" i="1"/>
  <c r="H29" i="1"/>
  <c r="K28" i="1"/>
  <c r="J28" i="1"/>
  <c r="G28" i="1"/>
  <c r="E28" i="1"/>
  <c r="H28" i="1" s="1"/>
  <c r="I26" i="1"/>
  <c r="H26" i="1"/>
  <c r="I25" i="1"/>
  <c r="H25" i="1"/>
  <c r="I24" i="1"/>
  <c r="H24" i="1"/>
  <c r="K23" i="1"/>
  <c r="J23" i="1"/>
  <c r="G23" i="1"/>
  <c r="E23" i="1"/>
  <c r="H23" i="1" s="1"/>
  <c r="I21" i="1"/>
  <c r="H21" i="1"/>
  <c r="I20" i="1"/>
  <c r="H20" i="1"/>
  <c r="I19" i="1"/>
  <c r="H19" i="1"/>
  <c r="K18" i="1"/>
  <c r="J18" i="1"/>
  <c r="G18" i="1"/>
  <c r="E18" i="1"/>
  <c r="H18" i="1" s="1"/>
  <c r="I16" i="1"/>
  <c r="H16" i="1"/>
  <c r="I15" i="1"/>
  <c r="H15" i="1"/>
  <c r="I14" i="1"/>
  <c r="H14" i="1"/>
  <c r="K13" i="1"/>
  <c r="J13" i="1"/>
  <c r="G13" i="1"/>
  <c r="E13" i="1"/>
  <c r="H13" i="1" s="1"/>
  <c r="H11" i="1"/>
  <c r="G11" i="1"/>
  <c r="I11" i="1" s="1"/>
  <c r="I10" i="1"/>
  <c r="H10" i="1"/>
  <c r="I9" i="1"/>
  <c r="H9" i="1"/>
  <c r="K8" i="1"/>
  <c r="J8" i="1"/>
  <c r="E8" i="1"/>
  <c r="E39" i="1" s="1"/>
  <c r="D55" i="1" l="1"/>
  <c r="D59" i="1" s="1"/>
  <c r="H54" i="1"/>
  <c r="I13" i="1"/>
  <c r="I33" i="1"/>
  <c r="I42" i="1"/>
  <c r="I44" i="1"/>
  <c r="K55" i="1"/>
  <c r="I54" i="1"/>
  <c r="I23" i="1"/>
  <c r="H46" i="1"/>
  <c r="H8" i="1"/>
  <c r="I28" i="1"/>
  <c r="J55" i="1"/>
  <c r="E41" i="1"/>
  <c r="H42" i="1"/>
  <c r="I18" i="1"/>
  <c r="G8" i="1"/>
  <c r="H33" i="1"/>
  <c r="E47" i="1" l="1"/>
  <c r="E55" i="1" s="1"/>
  <c r="E59" i="1" s="1"/>
  <c r="I41" i="1"/>
  <c r="I47" i="1" s="1"/>
  <c r="H41" i="1"/>
  <c r="H47" i="1" s="1"/>
  <c r="G39" i="1"/>
  <c r="G55" i="1" s="1"/>
  <c r="G59" i="1" s="1"/>
  <c r="I8" i="1"/>
  <c r="H39" i="1"/>
  <c r="H55" i="1" s="1"/>
  <c r="H59" i="1" s="1"/>
  <c r="I39" i="1" l="1"/>
  <c r="I55" i="1" s="1"/>
  <c r="I59" i="1" s="1"/>
</calcChain>
</file>

<file path=xl/sharedStrings.xml><?xml version="1.0" encoding="utf-8"?>
<sst xmlns="http://schemas.openxmlformats.org/spreadsheetml/2006/main" count="63" uniqueCount="39">
  <si>
    <t xml:space="preserve"> </t>
  </si>
  <si>
    <t>Директор ООО УК "Эталон" _____________________Э.В. Цыганова</t>
  </si>
  <si>
    <t>Информация о состоянии лицевого счета  д.№ 14а по ул. Первомайской</t>
  </si>
  <si>
    <t>за период 01.01.2025-31.12.2025  (Управление)</t>
  </si>
  <si>
    <t>нас</t>
  </si>
  <si>
    <t>степ</t>
  </si>
  <si>
    <t>гран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</si>
  <si>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</si>
  <si>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</si>
  <si>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</si>
  <si>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</si>
  <si>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</si>
  <si>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</si>
  <si>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</si>
  <si>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</si>
  <si>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нач</t>
  </si>
  <si>
    <t>оп</t>
  </si>
  <si>
    <t>Обслуживаемая площадь  - 1557,2 кв.м.</t>
  </si>
  <si>
    <t>Содержание</t>
  </si>
  <si>
    <t>т.ч. Население</t>
  </si>
  <si>
    <t>ООО "Гранд"</t>
  </si>
  <si>
    <t>ИП Степанова</t>
  </si>
  <si>
    <t>Ремонт</t>
  </si>
  <si>
    <t>Управление</t>
  </si>
  <si>
    <t>ОДН водоснабж</t>
  </si>
  <si>
    <t>ОДН водоотвед</t>
  </si>
  <si>
    <t>ОДН эл/энергия</t>
  </si>
  <si>
    <t>Итого</t>
  </si>
  <si>
    <t>Капитальный ремонт</t>
  </si>
  <si>
    <t>пени</t>
  </si>
  <si>
    <t>Платежи банка (%%, услуги банка)</t>
  </si>
  <si>
    <t xml:space="preserve">Водоснабжение </t>
  </si>
  <si>
    <t>водоотведение</t>
  </si>
  <si>
    <t>Теплоснабжение</t>
  </si>
  <si>
    <t>Сбор и вывоз ТБО</t>
  </si>
  <si>
    <t>Обращение с ТКО</t>
  </si>
  <si>
    <t>ВСЕГО по ЖКУ</t>
  </si>
  <si>
    <t>Доходы от использования общего имущества , всего, в т.ч.</t>
  </si>
  <si>
    <t>ВСЕГО по дому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</si>
</sst>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4" fillId="0" borderId="0" xfId="0" applyFont="1"/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8" fillId="0" borderId="0" xfId="1" applyFont="1" applyAlignment="1">
      <alignment horizontal="center" wrapText="1"/>
    </xf>
    <xf numFmtId="0" fontId="3" fillId="0" borderId="0" xfId="1" applyFont="1" applyFill="1" applyBorder="1" applyAlignment="1">
      <alignment horizont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2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right" wrapText="1"/>
    </xf>
    <xf numFmtId="0" fontId="8" fillId="0" borderId="0" xfId="1" applyFont="1" applyAlignment="1">
      <alignment horizontal="right" wrapText="1"/>
    </xf>
    <xf numFmtId="0" fontId="10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/>
    </xf>
    <xf numFmtId="0" fontId="8" fillId="0" borderId="10" xfId="1" applyFont="1" applyBorder="1" applyAlignment="1">
      <alignment horizontal="left"/>
    </xf>
    <xf numFmtId="3" fontId="8" fillId="0" borderId="11" xfId="1" applyNumberFormat="1" applyFont="1" applyBorder="1" applyAlignment="1">
      <alignment horizontal="center"/>
    </xf>
    <xf numFmtId="3" fontId="8" fillId="0" borderId="10" xfId="1" applyNumberFormat="1" applyFont="1" applyBorder="1" applyAlignment="1">
      <alignment horizontal="center"/>
    </xf>
    <xf numFmtId="1" fontId="8" fillId="0" borderId="11" xfId="1" applyNumberFormat="1" applyFont="1" applyFill="1" applyBorder="1" applyAlignment="1">
      <alignment horizontal="center"/>
    </xf>
    <xf numFmtId="3" fontId="8" fillId="0" borderId="11" xfId="1" applyNumberFormat="1" applyFont="1" applyFill="1" applyBorder="1" applyAlignment="1">
      <alignment horizontal="center"/>
    </xf>
    <xf numFmtId="2" fontId="8" fillId="0" borderId="0" xfId="1" applyNumberFormat="1" applyFont="1"/>
    <xf numFmtId="0" fontId="8" fillId="0" borderId="0" xfId="1" applyFont="1" applyFill="1" applyBorder="1" applyAlignment="1">
      <alignment horizontal="center" wrapText="1"/>
    </xf>
    <xf numFmtId="0" fontId="12" fillId="2" borderId="12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3" fontId="12" fillId="2" borderId="14" xfId="1" applyNumberFormat="1" applyFont="1" applyFill="1" applyBorder="1" applyAlignment="1">
      <alignment horizontal="center"/>
    </xf>
    <xf numFmtId="3" fontId="12" fillId="2" borderId="15" xfId="1" applyNumberFormat="1" applyFont="1" applyFill="1" applyBorder="1" applyAlignment="1">
      <alignment horizontal="center"/>
    </xf>
    <xf numFmtId="1" fontId="12" fillId="2" borderId="16" xfId="1" applyNumberFormat="1" applyFont="1" applyFill="1" applyBorder="1" applyAlignment="1">
      <alignment horizontal="center"/>
    </xf>
    <xf numFmtId="1" fontId="12" fillId="2" borderId="14" xfId="1" applyNumberFormat="1" applyFont="1" applyFill="1" applyBorder="1" applyAlignment="1">
      <alignment horizontal="center"/>
    </xf>
    <xf numFmtId="0" fontId="12" fillId="2" borderId="6" xfId="1" applyFont="1" applyFill="1" applyBorder="1" applyAlignment="1">
      <alignment horizontal="center"/>
    </xf>
    <xf numFmtId="0" fontId="12" fillId="2" borderId="8" xfId="1" applyFont="1" applyFill="1" applyBorder="1" applyAlignment="1">
      <alignment horizontal="center"/>
    </xf>
    <xf numFmtId="3" fontId="12" fillId="2" borderId="17" xfId="1" applyNumberFormat="1" applyFont="1" applyFill="1" applyBorder="1" applyAlignment="1">
      <alignment horizontal="center"/>
    </xf>
    <xf numFmtId="3" fontId="12" fillId="2" borderId="18" xfId="1" applyNumberFormat="1" applyFont="1" applyFill="1" applyBorder="1" applyAlignment="1">
      <alignment horizontal="center"/>
    </xf>
    <xf numFmtId="1" fontId="12" fillId="2" borderId="19" xfId="1" applyNumberFormat="1" applyFont="1" applyFill="1" applyBorder="1" applyAlignment="1">
      <alignment horizontal="center"/>
    </xf>
    <xf numFmtId="1" fontId="12" fillId="2" borderId="17" xfId="1" applyNumberFormat="1" applyFont="1" applyFill="1" applyBorder="1" applyAlignment="1">
      <alignment horizontal="center"/>
    </xf>
    <xf numFmtId="3" fontId="0" fillId="0" borderId="0" xfId="0" applyNumberFormat="1"/>
    <xf numFmtId="0" fontId="12" fillId="2" borderId="20" xfId="1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3" fontId="12" fillId="2" borderId="22" xfId="1" applyNumberFormat="1" applyFont="1" applyFill="1" applyBorder="1" applyAlignment="1">
      <alignment horizontal="center"/>
    </xf>
    <xf numFmtId="3" fontId="12" fillId="2" borderId="23" xfId="1" applyNumberFormat="1" applyFont="1" applyFill="1" applyBorder="1" applyAlignment="1">
      <alignment horizontal="center"/>
    </xf>
    <xf numFmtId="1" fontId="12" fillId="2" borderId="24" xfId="1" applyNumberFormat="1" applyFont="1" applyFill="1" applyBorder="1" applyAlignment="1">
      <alignment horizontal="center"/>
    </xf>
    <xf numFmtId="1" fontId="12" fillId="2" borderId="22" xfId="1" applyNumberFormat="1" applyFont="1" applyFill="1" applyBorder="1" applyAlignment="1">
      <alignment horizontal="center"/>
    </xf>
    <xf numFmtId="0" fontId="8" fillId="0" borderId="25" xfId="1" applyFont="1" applyBorder="1" applyAlignment="1">
      <alignment horizontal="left"/>
    </xf>
    <xf numFmtId="0" fontId="8" fillId="0" borderId="26" xfId="1" applyFont="1" applyBorder="1" applyAlignment="1">
      <alignment horizontal="left"/>
    </xf>
    <xf numFmtId="3" fontId="8" fillId="0" borderId="17" xfId="1" applyNumberFormat="1" applyFont="1" applyBorder="1" applyAlignment="1">
      <alignment horizontal="center"/>
    </xf>
    <xf numFmtId="3" fontId="8" fillId="0" borderId="18" xfId="1" applyNumberFormat="1" applyFont="1" applyBorder="1" applyAlignment="1">
      <alignment horizontal="center"/>
    </xf>
    <xf numFmtId="1" fontId="8" fillId="0" borderId="17" xfId="1" applyNumberFormat="1" applyFont="1" applyFill="1" applyBorder="1" applyAlignment="1">
      <alignment horizontal="center"/>
    </xf>
    <xf numFmtId="3" fontId="8" fillId="0" borderId="17" xfId="1" applyNumberFormat="1" applyFont="1" applyFill="1" applyBorder="1" applyAlignment="1">
      <alignment horizontal="center"/>
    </xf>
    <xf numFmtId="0" fontId="8" fillId="0" borderId="27" xfId="1" applyFont="1" applyBorder="1" applyAlignment="1">
      <alignment horizontal="left"/>
    </xf>
    <xf numFmtId="0" fontId="8" fillId="0" borderId="28" xfId="1" applyFont="1" applyBorder="1" applyAlignment="1">
      <alignment horizontal="left"/>
    </xf>
    <xf numFmtId="1" fontId="8" fillId="0" borderId="29" xfId="1" applyNumberFormat="1" applyFont="1" applyFill="1" applyBorder="1" applyAlignment="1">
      <alignment horizontal="center"/>
    </xf>
    <xf numFmtId="0" fontId="8" fillId="0" borderId="0" xfId="1" applyFont="1"/>
    <xf numFmtId="3" fontId="12" fillId="2" borderId="16" xfId="1" applyNumberFormat="1" applyFont="1" applyFill="1" applyBorder="1" applyAlignment="1">
      <alignment horizontal="center"/>
    </xf>
    <xf numFmtId="3" fontId="8" fillId="2" borderId="15" xfId="1" applyNumberFormat="1" applyFont="1" applyFill="1" applyBorder="1" applyAlignment="1">
      <alignment horizontal="center"/>
    </xf>
    <xf numFmtId="3" fontId="12" fillId="2" borderId="19" xfId="1" applyNumberFormat="1" applyFont="1" applyFill="1" applyBorder="1" applyAlignment="1">
      <alignment horizontal="center"/>
    </xf>
    <xf numFmtId="1" fontId="12" fillId="2" borderId="30" xfId="1" applyNumberFormat="1" applyFont="1" applyFill="1" applyBorder="1" applyAlignment="1">
      <alignment horizontal="center"/>
    </xf>
    <xf numFmtId="3" fontId="12" fillId="2" borderId="30" xfId="1" applyNumberFormat="1" applyFont="1" applyFill="1" applyBorder="1" applyAlignment="1">
      <alignment horizontal="center"/>
    </xf>
    <xf numFmtId="3" fontId="8" fillId="2" borderId="31" xfId="1" applyNumberFormat="1" applyFont="1" applyFill="1" applyBorder="1" applyAlignment="1">
      <alignment horizontal="center"/>
    </xf>
    <xf numFmtId="4" fontId="0" fillId="0" borderId="0" xfId="0" applyNumberFormat="1"/>
    <xf numFmtId="3" fontId="12" fillId="2" borderId="24" xfId="1" applyNumberFormat="1" applyFont="1" applyFill="1" applyBorder="1" applyAlignment="1">
      <alignment horizontal="center"/>
    </xf>
    <xf numFmtId="1" fontId="12" fillId="2" borderId="32" xfId="1" applyNumberFormat="1" applyFont="1" applyFill="1" applyBorder="1" applyAlignment="1">
      <alignment horizontal="center"/>
    </xf>
    <xf numFmtId="3" fontId="12" fillId="2" borderId="32" xfId="1" applyNumberFormat="1" applyFont="1" applyFill="1" applyBorder="1" applyAlignment="1">
      <alignment horizontal="center"/>
    </xf>
    <xf numFmtId="3" fontId="8" fillId="2" borderId="33" xfId="1" applyNumberFormat="1" applyFont="1" applyFill="1" applyBorder="1" applyAlignment="1">
      <alignment horizontal="center"/>
    </xf>
    <xf numFmtId="0" fontId="13" fillId="0" borderId="25" xfId="1" applyFont="1" applyBorder="1" applyAlignment="1">
      <alignment horizontal="left"/>
    </xf>
    <xf numFmtId="0" fontId="13" fillId="0" borderId="26" xfId="1" applyFont="1" applyBorder="1" applyAlignment="1">
      <alignment horizontal="left"/>
    </xf>
    <xf numFmtId="3" fontId="13" fillId="0" borderId="17" xfId="1" applyNumberFormat="1" applyFont="1" applyBorder="1" applyAlignment="1">
      <alignment horizontal="center"/>
    </xf>
    <xf numFmtId="3" fontId="13" fillId="0" borderId="18" xfId="1" applyNumberFormat="1" applyFont="1" applyBorder="1" applyAlignment="1">
      <alignment horizontal="center"/>
    </xf>
    <xf numFmtId="1" fontId="13" fillId="0" borderId="17" xfId="1" applyNumberFormat="1" applyFont="1" applyFill="1" applyBorder="1" applyAlignment="1">
      <alignment horizontal="center"/>
    </xf>
    <xf numFmtId="3" fontId="13" fillId="0" borderId="17" xfId="1" applyNumberFormat="1" applyFont="1" applyFill="1" applyBorder="1" applyAlignment="1">
      <alignment horizontal="center"/>
    </xf>
    <xf numFmtId="0" fontId="8" fillId="0" borderId="34" xfId="1" applyFont="1" applyBorder="1" applyAlignment="1">
      <alignment horizontal="left"/>
    </xf>
    <xf numFmtId="0" fontId="8" fillId="0" borderId="35" xfId="1" applyFont="1" applyBorder="1" applyAlignment="1">
      <alignment horizontal="left"/>
    </xf>
    <xf numFmtId="0" fontId="8" fillId="0" borderId="19" xfId="1" applyFont="1" applyBorder="1" applyAlignment="1">
      <alignment horizontal="left"/>
    </xf>
    <xf numFmtId="0" fontId="8" fillId="0" borderId="18" xfId="1" applyFont="1" applyBorder="1" applyAlignment="1">
      <alignment horizontal="left"/>
    </xf>
    <xf numFmtId="3" fontId="14" fillId="2" borderId="32" xfId="1" applyNumberFormat="1" applyFont="1" applyFill="1" applyBorder="1" applyAlignment="1">
      <alignment horizontal="center"/>
    </xf>
    <xf numFmtId="3" fontId="14" fillId="2" borderId="33" xfId="1" applyNumberFormat="1" applyFont="1" applyFill="1" applyBorder="1" applyAlignment="1">
      <alignment horizontal="center"/>
    </xf>
    <xf numFmtId="1" fontId="14" fillId="2" borderId="36" xfId="1" applyNumberFormat="1" applyFont="1" applyFill="1" applyBorder="1" applyAlignment="1">
      <alignment horizontal="center"/>
    </xf>
    <xf numFmtId="1" fontId="14" fillId="2" borderId="32" xfId="1" applyNumberFormat="1" applyFont="1" applyFill="1" applyBorder="1" applyAlignment="1">
      <alignment horizontal="center"/>
    </xf>
    <xf numFmtId="2" fontId="8" fillId="0" borderId="0" xfId="1" applyNumberFormat="1" applyFont="1" applyFill="1" applyBorder="1"/>
    <xf numFmtId="0" fontId="13" fillId="0" borderId="27" xfId="1" applyFont="1" applyBorder="1" applyAlignment="1">
      <alignment horizontal="left"/>
    </xf>
    <xf numFmtId="0" fontId="13" fillId="0" borderId="28" xfId="1" applyFont="1" applyBorder="1" applyAlignment="1">
      <alignment horizontal="left"/>
    </xf>
    <xf numFmtId="3" fontId="13" fillId="0" borderId="29" xfId="1" applyNumberFormat="1" applyFont="1" applyBorder="1" applyAlignment="1">
      <alignment horizontal="center"/>
    </xf>
    <xf numFmtId="3" fontId="13" fillId="0" borderId="35" xfId="1" applyNumberFormat="1" applyFont="1" applyBorder="1" applyAlignment="1">
      <alignment horizontal="center"/>
    </xf>
    <xf numFmtId="1" fontId="13" fillId="0" borderId="29" xfId="1" applyNumberFormat="1" applyFont="1" applyFill="1" applyBorder="1" applyAlignment="1">
      <alignment horizontal="center"/>
    </xf>
    <xf numFmtId="3" fontId="13" fillId="0" borderId="29" xfId="1" applyNumberFormat="1" applyFont="1" applyFill="1" applyBorder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3" fontId="5" fillId="3" borderId="37" xfId="1" applyNumberFormat="1" applyFont="1" applyFill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1" fontId="5" fillId="4" borderId="5" xfId="1" applyNumberFormat="1" applyFont="1" applyFill="1" applyBorder="1" applyAlignment="1">
      <alignment horizontal="center"/>
    </xf>
    <xf numFmtId="1" fontId="5" fillId="4" borderId="39" xfId="1" applyNumberFormat="1" applyFont="1" applyFill="1" applyBorder="1" applyAlignment="1">
      <alignment horizontal="center"/>
    </xf>
    <xf numFmtId="1" fontId="8" fillId="4" borderId="40" xfId="1" applyNumberFormat="1" applyFont="1" applyFill="1" applyBorder="1" applyAlignment="1">
      <alignment horizontal="left" wrapText="1"/>
    </xf>
    <xf numFmtId="1" fontId="8" fillId="4" borderId="41" xfId="1" applyNumberFormat="1" applyFont="1" applyFill="1" applyBorder="1" applyAlignment="1">
      <alignment horizontal="left" wrapText="1"/>
    </xf>
    <xf numFmtId="3" fontId="8" fillId="4" borderId="29" xfId="1" applyNumberFormat="1" applyFont="1" applyFill="1" applyBorder="1" applyAlignment="1">
      <alignment horizontal="center"/>
    </xf>
    <xf numFmtId="3" fontId="12" fillId="2" borderId="42" xfId="1" applyNumberFormat="1" applyFont="1" applyFill="1" applyBorder="1" applyAlignment="1">
      <alignment horizontal="center"/>
    </xf>
    <xf numFmtId="3" fontId="12" fillId="2" borderId="2" xfId="1" applyNumberFormat="1" applyFont="1" applyFill="1" applyBorder="1" applyAlignment="1">
      <alignment horizontal="center"/>
    </xf>
    <xf numFmtId="3" fontId="12" fillId="2" borderId="3" xfId="1" applyNumberFormat="1" applyFont="1" applyFill="1" applyBorder="1" applyAlignment="1">
      <alignment horizontal="center"/>
    </xf>
    <xf numFmtId="0" fontId="12" fillId="2" borderId="7" xfId="1" applyFont="1" applyFill="1" applyBorder="1" applyAlignment="1">
      <alignment horizontal="center"/>
    </xf>
    <xf numFmtId="0" fontId="0" fillId="2" borderId="30" xfId="0" applyFill="1" applyBorder="1"/>
    <xf numFmtId="3" fontId="12" fillId="2" borderId="43" xfId="1" applyNumberFormat="1" applyFont="1" applyFill="1" applyBorder="1" applyAlignment="1">
      <alignment horizontal="center"/>
    </xf>
    <xf numFmtId="3" fontId="12" fillId="2" borderId="44" xfId="1" applyNumberFormat="1" applyFont="1" applyFill="1" applyBorder="1" applyAlignment="1">
      <alignment horizontal="center"/>
    </xf>
    <xf numFmtId="3" fontId="12" fillId="2" borderId="45" xfId="1" applyNumberFormat="1" applyFont="1" applyFill="1" applyBorder="1" applyAlignment="1">
      <alignment horizontal="center"/>
    </xf>
    <xf numFmtId="4" fontId="12" fillId="2" borderId="30" xfId="1" applyNumberFormat="1" applyFont="1" applyFill="1" applyBorder="1" applyAlignment="1">
      <alignment horizontal="center"/>
    </xf>
    <xf numFmtId="3" fontId="12" fillId="2" borderId="46" xfId="1" applyNumberFormat="1" applyFont="1" applyFill="1" applyBorder="1" applyAlignment="1">
      <alignment horizontal="center"/>
    </xf>
    <xf numFmtId="3" fontId="12" fillId="2" borderId="36" xfId="1" applyNumberFormat="1" applyFont="1" applyFill="1" applyBorder="1" applyAlignment="1">
      <alignment horizontal="center"/>
    </xf>
    <xf numFmtId="4" fontId="12" fillId="2" borderId="18" xfId="1" applyNumberFormat="1" applyFont="1" applyFill="1" applyBorder="1" applyAlignment="1">
      <alignment horizontal="center"/>
    </xf>
    <xf numFmtId="1" fontId="8" fillId="4" borderId="44" xfId="1" applyNumberFormat="1" applyFont="1" applyFill="1" applyBorder="1" applyAlignment="1">
      <alignment horizontal="left" wrapText="1"/>
    </xf>
    <xf numFmtId="1" fontId="0" fillId="4" borderId="43" xfId="0" applyNumberFormat="1" applyFill="1" applyBorder="1" applyAlignment="1">
      <alignment horizontal="left" wrapText="1"/>
    </xf>
    <xf numFmtId="3" fontId="8" fillId="4" borderId="17" xfId="1" applyNumberFormat="1" applyFont="1" applyFill="1" applyBorder="1" applyAlignment="1">
      <alignment horizontal="center"/>
    </xf>
    <xf numFmtId="4" fontId="8" fillId="4" borderId="17" xfId="1" applyNumberFormat="1" applyFont="1" applyFill="1" applyBorder="1" applyAlignment="1">
      <alignment horizontal="center"/>
    </xf>
    <xf numFmtId="1" fontId="5" fillId="3" borderId="30" xfId="1" applyNumberFormat="1" applyFont="1" applyFill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3" fontId="5" fillId="3" borderId="30" xfId="1" applyNumberFormat="1" applyFont="1" applyFill="1" applyBorder="1" applyAlignment="1">
      <alignment horizontal="center"/>
    </xf>
    <xf numFmtId="4" fontId="5" fillId="3" borderId="30" xfId="1" applyNumberFormat="1" applyFont="1" applyFill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13" fillId="0" borderId="47" xfId="1" applyFont="1" applyBorder="1" applyAlignment="1">
      <alignment horizontal="center"/>
    </xf>
    <xf numFmtId="0" fontId="13" fillId="0" borderId="21" xfId="1" applyFont="1" applyBorder="1" applyAlignment="1">
      <alignment horizontal="center"/>
    </xf>
    <xf numFmtId="0" fontId="8" fillId="0" borderId="19" xfId="1" applyFont="1" applyBorder="1" applyAlignment="1">
      <alignment horizontal="left" wrapText="1"/>
    </xf>
    <xf numFmtId="0" fontId="8" fillId="0" borderId="17" xfId="1" applyFont="1" applyBorder="1" applyAlignment="1">
      <alignment horizontal="left" wrapText="1"/>
    </xf>
    <xf numFmtId="1" fontId="8" fillId="0" borderId="17" xfId="1" applyNumberFormat="1" applyFont="1" applyBorder="1" applyAlignment="1">
      <alignment horizontal="center"/>
    </xf>
    <xf numFmtId="0" fontId="8" fillId="0" borderId="45" xfId="1" applyFont="1" applyBorder="1" applyAlignment="1">
      <alignment horizontal="left" wrapText="1"/>
    </xf>
    <xf numFmtId="0" fontId="8" fillId="0" borderId="30" xfId="1" applyFont="1" applyBorder="1" applyAlignment="1">
      <alignment horizontal="left" wrapText="1"/>
    </xf>
    <xf numFmtId="3" fontId="8" fillId="0" borderId="30" xfId="1" applyNumberFormat="1" applyFont="1" applyBorder="1" applyAlignment="1">
      <alignment horizontal="center"/>
    </xf>
    <xf numFmtId="0" fontId="8" fillId="0" borderId="45" xfId="1" applyFont="1" applyBorder="1" applyAlignment="1">
      <alignment horizontal="left"/>
    </xf>
    <xf numFmtId="0" fontId="8" fillId="0" borderId="30" xfId="1" applyFont="1" applyBorder="1" applyAlignment="1">
      <alignment horizontal="left"/>
    </xf>
    <xf numFmtId="3" fontId="8" fillId="0" borderId="30" xfId="1" applyNumberFormat="1" applyFont="1" applyFill="1" applyBorder="1" applyAlignment="1">
      <alignment horizontal="center"/>
    </xf>
    <xf numFmtId="0" fontId="8" fillId="0" borderId="20" xfId="1" applyFont="1" applyBorder="1" applyAlignment="1">
      <alignment horizontal="left"/>
    </xf>
    <xf numFmtId="0" fontId="8" fillId="0" borderId="48" xfId="1" applyFont="1" applyBorder="1" applyAlignment="1">
      <alignment horizontal="left"/>
    </xf>
    <xf numFmtId="3" fontId="8" fillId="0" borderId="32" xfId="1" applyNumberFormat="1" applyFont="1" applyBorder="1" applyAlignment="1">
      <alignment horizontal="center"/>
    </xf>
    <xf numFmtId="0" fontId="5" fillId="3" borderId="24" xfId="1" applyFont="1" applyFill="1" applyBorder="1" applyAlignment="1">
      <alignment horizontal="center"/>
    </xf>
    <xf numFmtId="0" fontId="5" fillId="3" borderId="22" xfId="1" applyFont="1" applyFill="1" applyBorder="1" applyAlignment="1">
      <alignment horizontal="center"/>
    </xf>
    <xf numFmtId="3" fontId="5" fillId="3" borderId="22" xfId="1" applyNumberFormat="1" applyFont="1" applyFill="1" applyBorder="1" applyAlignment="1">
      <alignment horizontal="center"/>
    </xf>
    <xf numFmtId="0" fontId="5" fillId="3" borderId="37" xfId="1" applyFont="1" applyFill="1" applyBorder="1" applyAlignment="1">
      <alignment horizontal="left"/>
    </xf>
    <xf numFmtId="0" fontId="5" fillId="3" borderId="38" xfId="1" applyFont="1" applyFill="1" applyBorder="1" applyAlignment="1">
      <alignment horizontal="left"/>
    </xf>
    <xf numFmtId="2" fontId="3" fillId="0" borderId="0" xfId="1" applyNumberFormat="1" applyFont="1"/>
    <xf numFmtId="0" fontId="8" fillId="4" borderId="42" xfId="1" applyFont="1" applyFill="1" applyBorder="1" applyAlignment="1">
      <alignment horizontal="center" wrapText="1"/>
    </xf>
    <xf numFmtId="0" fontId="8" fillId="4" borderId="49" xfId="1" applyFont="1" applyFill="1" applyBorder="1" applyAlignment="1">
      <alignment horizontal="center" wrapText="1"/>
    </xf>
    <xf numFmtId="3" fontId="8" fillId="4" borderId="30" xfId="1" applyNumberFormat="1" applyFont="1" applyFill="1" applyBorder="1" applyAlignment="1">
      <alignment horizontal="center"/>
    </xf>
    <xf numFmtId="0" fontId="8" fillId="4" borderId="30" xfId="1" applyFont="1" applyFill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3;&#1100;&#1079;&#1086;&#1074;&#1072;&#1090;&#1077;&#1083;&#1080;/&#1055;&#1086;&#1083;&#1100;&#1079;&#1086;&#1074;&#1072;&#1090;&#1077;&#1083;&#1100;/Documents/&#1056;&#1050;&#1062;%20&#1086;&#1090;&#1095;&#1077;&#1090;&#1099;/&#1054;&#1054;&#1054;%20&#1059;&#1050;%20&#1069;&#1090;&#1072;&#1083;&#1086;&#1085;%202019%20(&#1075;&#1086;&#1076;)%20+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1"/>
      <sheetName val="Бон11"/>
      <sheetName val="Бон15"/>
      <sheetName val="Вяйн.8"/>
      <sheetName val="Гор.14"/>
      <sheetName val="Др.11"/>
      <sheetName val="Др.5"/>
      <sheetName val="Др.6"/>
      <sheetName val="Др.7"/>
      <sheetName val="Др.9"/>
      <sheetName val="Жел.10"/>
      <sheetName val="Жел.12"/>
      <sheetName val="Жел.14"/>
      <sheetName val="Жел.18"/>
      <sheetName val="Жел.20"/>
      <sheetName val="Жел.22"/>
      <sheetName val="Зел.15"/>
      <sheetName val="Зел.6"/>
      <sheetName val="Кар.75"/>
      <sheetName val="Кир10"/>
      <sheetName val="Кир.13"/>
      <sheetName val="Комс.5"/>
      <sheetName val="Лен22"/>
      <sheetName val="лен24"/>
      <sheetName val="маяк7"/>
      <sheetName val="Маяк8"/>
      <sheetName val="Маяк9"/>
      <sheetName val="Пер14а"/>
      <sheetName val="Поб.13"/>
      <sheetName val="Пуш2"/>
      <sheetName val="Сад28"/>
      <sheetName val="Сов.19"/>
      <sheetName val="Фан.т.7а"/>
      <sheetName val="Шв9"/>
      <sheetName val="Свод2"/>
      <sheetName val="Хш13"/>
      <sheetName val="Хш14"/>
      <sheetName val="Хш22"/>
      <sheetName val="свод3"/>
      <sheetName val="40лет4"/>
      <sheetName val="Гаг21"/>
      <sheetName val="Цен.1"/>
      <sheetName val="Цент2"/>
      <sheetName val="Цент.3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7">
          <cell r="C17">
            <v>179614.68000000005</v>
          </cell>
          <cell r="F17">
            <v>82861.229999999981</v>
          </cell>
          <cell r="H17">
            <v>413.72</v>
          </cell>
          <cell r="I17">
            <v>265.92</v>
          </cell>
          <cell r="K17">
            <v>41870.499999999993</v>
          </cell>
          <cell r="O17">
            <v>125489.93000000004</v>
          </cell>
          <cell r="P17">
            <v>3988.3799999999997</v>
          </cell>
          <cell r="Q17">
            <v>6627.17</v>
          </cell>
          <cell r="T17">
            <v>4337.8100000000004</v>
          </cell>
        </row>
        <row r="33">
          <cell r="C33">
            <v>175757.41</v>
          </cell>
          <cell r="F33">
            <v>76246.559999999998</v>
          </cell>
          <cell r="H33">
            <v>10960.119999999999</v>
          </cell>
          <cell r="I33">
            <v>7057.87</v>
          </cell>
          <cell r="J33">
            <v>641.75</v>
          </cell>
          <cell r="K33">
            <v>41010.879999999997</v>
          </cell>
          <cell r="M33">
            <v>20.929999999999996</v>
          </cell>
          <cell r="N33">
            <v>4.870000000000001</v>
          </cell>
          <cell r="O33">
            <v>124318.79</v>
          </cell>
          <cell r="P33">
            <v>3966.5899999999997</v>
          </cell>
          <cell r="Q33">
            <v>8126.84</v>
          </cell>
          <cell r="T33">
            <v>5293.0199999999995</v>
          </cell>
          <cell r="U33">
            <v>3448.51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1"/>
  <sheetViews>
    <sheetView tabSelected="1" zoomScaleNormal="100" workbookViewId="0">
      <selection activeCell="F41" sqref="F41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0" width="10.109375" style="5" hidden="1" customWidth="1"/>
    <col min="11" max="11" width="14.44140625" style="5" hidden="1" customWidth="1"/>
    <col min="12" max="13" width="0" style="5" hidden="1" customWidth="1"/>
    <col min="14" max="14" width="10.109375" style="5" hidden="1" customWidth="1"/>
    <col min="15" max="15" width="12.88671875" style="5" hidden="1" customWidth="1"/>
    <col min="16" max="16" width="0" style="5" hidden="1" customWidth="1"/>
  </cols>
  <sheetData>
    <row r="1" spans="1:17" x14ac:dyDescent="0.3">
      <c r="A1" s="1"/>
      <c r="B1" s="1"/>
      <c r="C1" s="1"/>
      <c r="D1" s="1"/>
      <c r="E1" s="1"/>
      <c r="F1" s="2"/>
      <c r="G1" s="2"/>
      <c r="H1" s="2"/>
      <c r="I1" s="3" t="s">
        <v>0</v>
      </c>
      <c r="J1" s="4"/>
      <c r="K1" s="4"/>
      <c r="L1" s="4"/>
      <c r="M1" s="4"/>
      <c r="N1" s="4"/>
      <c r="P1"/>
    </row>
    <row r="2" spans="1:17" x14ac:dyDescent="0.3">
      <c r="A2" s="1"/>
      <c r="B2" s="1"/>
      <c r="C2" s="1"/>
      <c r="D2" s="1"/>
      <c r="E2" s="1"/>
      <c r="F2" s="2"/>
      <c r="G2" s="2"/>
      <c r="H2" s="2"/>
      <c r="I2" s="3" t="s">
        <v>1</v>
      </c>
      <c r="J2" s="4"/>
      <c r="K2" s="4"/>
      <c r="L2" s="4"/>
      <c r="M2" s="4"/>
      <c r="N2" s="4"/>
      <c r="P2"/>
    </row>
    <row r="3" spans="1:17" x14ac:dyDescent="0.3">
      <c r="A3" s="6" t="s">
        <v>2</v>
      </c>
      <c r="B3" s="6"/>
      <c r="C3" s="6"/>
      <c r="D3" s="6"/>
      <c r="E3" s="6"/>
      <c r="F3" s="6"/>
      <c r="G3" s="6"/>
      <c r="H3" s="6"/>
      <c r="I3" s="6"/>
      <c r="J3" s="4"/>
      <c r="K3" s="4"/>
      <c r="L3" s="4"/>
      <c r="M3" s="4"/>
      <c r="N3" s="4"/>
      <c r="P3"/>
    </row>
    <row r="4" spans="1:17" ht="15" thickBot="1" x14ac:dyDescent="0.35">
      <c r="A4" s="6" t="s">
        <v>3</v>
      </c>
      <c r="B4" s="6"/>
      <c r="C4" s="6"/>
      <c r="D4" s="6"/>
      <c r="E4" s="6"/>
      <c r="F4" s="6"/>
      <c r="G4" s="6"/>
      <c r="H4" s="6"/>
      <c r="I4" s="6"/>
      <c r="J4" s="4" t="s">
        <v>4</v>
      </c>
      <c r="K4" s="4"/>
      <c r="L4" s="4" t="s">
        <v>5</v>
      </c>
      <c r="M4" s="4"/>
      <c r="N4" s="4" t="s">
        <v>6</v>
      </c>
      <c r="P4"/>
    </row>
    <row r="5" spans="1:17" ht="48.6" thickBot="1" x14ac:dyDescent="0.35">
      <c r="A5" s="7" t="s">
        <v>7</v>
      </c>
      <c r="B5" s="8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10" t="s">
        <v>14</v>
      </c>
      <c r="J5" s="11" t="s">
        <v>15</v>
      </c>
      <c r="K5" s="12" t="s">
        <v>16</v>
      </c>
      <c r="L5" s="12" t="s">
        <v>15</v>
      </c>
      <c r="M5" s="11" t="s">
        <v>16</v>
      </c>
      <c r="N5" s="11" t="s">
        <v>15</v>
      </c>
      <c r="O5" s="13" t="s">
        <v>16</v>
      </c>
      <c r="P5"/>
    </row>
    <row r="6" spans="1:17" x14ac:dyDescent="0.3">
      <c r="A6" s="14">
        <v>1</v>
      </c>
      <c r="B6" s="15"/>
      <c r="C6" s="16">
        <v>2</v>
      </c>
      <c r="D6" s="17">
        <v>3</v>
      </c>
      <c r="E6" s="17">
        <v>4</v>
      </c>
      <c r="F6" s="17">
        <v>5</v>
      </c>
      <c r="G6" s="17">
        <v>6</v>
      </c>
      <c r="H6" s="17">
        <v>7</v>
      </c>
      <c r="I6" s="18">
        <v>8</v>
      </c>
      <c r="J6" s="19"/>
      <c r="K6" s="20"/>
      <c r="L6" s="21"/>
      <c r="M6" s="4"/>
      <c r="N6" s="4"/>
      <c r="P6"/>
    </row>
    <row r="7" spans="1:17" x14ac:dyDescent="0.3">
      <c r="A7" s="22" t="s">
        <v>17</v>
      </c>
      <c r="B7" s="23"/>
      <c r="C7" s="23"/>
      <c r="D7" s="23"/>
      <c r="E7" s="23"/>
      <c r="F7" s="23"/>
      <c r="G7" s="23"/>
      <c r="H7" s="23"/>
      <c r="I7" s="24"/>
      <c r="J7" s="19"/>
      <c r="K7" s="20"/>
      <c r="L7" s="21"/>
      <c r="M7" s="4"/>
      <c r="N7" s="4"/>
      <c r="P7"/>
    </row>
    <row r="8" spans="1:17" x14ac:dyDescent="0.3">
      <c r="A8" s="25" t="s">
        <v>18</v>
      </c>
      <c r="B8" s="26"/>
      <c r="C8" s="27">
        <v>-2356.7420560746395</v>
      </c>
      <c r="D8" s="28">
        <v>19147.660000000033</v>
      </c>
      <c r="E8" s="29">
        <f>SUM(E9:E11)</f>
        <v>256087.31999999998</v>
      </c>
      <c r="F8" s="29">
        <v>256087.32</v>
      </c>
      <c r="G8" s="30">
        <f>SUM(G9:G11)</f>
        <v>243232.61</v>
      </c>
      <c r="H8" s="27">
        <f>C8+E8-F8</f>
        <v>-2356.7420560746687</v>
      </c>
      <c r="I8" s="28">
        <f>D8+E8-G8</f>
        <v>32002.369999999995</v>
      </c>
      <c r="J8" s="31">
        <f>[1]Пер14а!$C$17</f>
        <v>179614.68000000005</v>
      </c>
      <c r="K8" s="32">
        <f>[1]Пер14а!$C$33</f>
        <v>175757.41</v>
      </c>
      <c r="L8" s="32">
        <v>9346.7199999999993</v>
      </c>
      <c r="M8" s="32">
        <v>9346.7520000000004</v>
      </c>
      <c r="N8" s="32">
        <v>23309.79</v>
      </c>
      <c r="O8" s="5">
        <v>13073.47</v>
      </c>
      <c r="P8"/>
    </row>
    <row r="9" spans="1:17" hidden="1" x14ac:dyDescent="0.3">
      <c r="A9" s="33" t="s">
        <v>19</v>
      </c>
      <c r="B9" s="34"/>
      <c r="C9" s="35">
        <v>592681.54</v>
      </c>
      <c r="D9" s="36">
        <v>28159.510000000009</v>
      </c>
      <c r="E9" s="37">
        <v>227643.72</v>
      </c>
      <c r="F9" s="38"/>
      <c r="G9" s="35">
        <v>224528.06</v>
      </c>
      <c r="H9" s="35">
        <f>C9+E9-F9</f>
        <v>820325.26</v>
      </c>
      <c r="I9" s="36">
        <f>D9+E9-G9</f>
        <v>31275.170000000013</v>
      </c>
      <c r="J9" s="31"/>
      <c r="K9" s="32"/>
      <c r="L9" s="32"/>
      <c r="M9" s="32"/>
      <c r="N9" s="32"/>
      <c r="P9"/>
    </row>
    <row r="10" spans="1:17" hidden="1" x14ac:dyDescent="0.3">
      <c r="A10" s="39" t="s">
        <v>20</v>
      </c>
      <c r="B10" s="40"/>
      <c r="C10" s="41">
        <v>32748.129999999997</v>
      </c>
      <c r="D10" s="42">
        <v>809.46000000000095</v>
      </c>
      <c r="E10" s="43">
        <v>16585.8</v>
      </c>
      <c r="F10" s="44"/>
      <c r="G10" s="41">
        <v>16013.11</v>
      </c>
      <c r="H10" s="41">
        <f>C10+E10-F10</f>
        <v>49333.929999999993</v>
      </c>
      <c r="I10" s="42">
        <f>D10+E10-G10</f>
        <v>1382.1500000000015</v>
      </c>
      <c r="J10" s="31"/>
      <c r="K10" s="32"/>
      <c r="L10" s="32"/>
      <c r="M10" s="32"/>
      <c r="N10" s="32"/>
      <c r="P10"/>
      <c r="Q10" s="45"/>
    </row>
    <row r="11" spans="1:17" ht="15" hidden="1" thickBot="1" x14ac:dyDescent="0.35">
      <c r="A11" s="46" t="s">
        <v>21</v>
      </c>
      <c r="B11" s="47"/>
      <c r="C11" s="48">
        <v>23412.879999999997</v>
      </c>
      <c r="D11" s="49">
        <v>-9821.3100000000013</v>
      </c>
      <c r="E11" s="50">
        <v>11857.8</v>
      </c>
      <c r="F11" s="51"/>
      <c r="G11" s="48">
        <f>2691.44</f>
        <v>2691.44</v>
      </c>
      <c r="H11" s="48">
        <f>C11+E11-F11</f>
        <v>35270.679999999993</v>
      </c>
      <c r="I11" s="49">
        <f>D11+E11-G11</f>
        <v>-654.95000000000209</v>
      </c>
      <c r="J11" s="31"/>
      <c r="K11" s="32"/>
      <c r="L11" s="32"/>
      <c r="M11" s="32"/>
      <c r="N11" s="32"/>
      <c r="P11"/>
    </row>
    <row r="12" spans="1:17" x14ac:dyDescent="0.3">
      <c r="A12" s="52"/>
      <c r="B12" s="53"/>
      <c r="C12" s="54"/>
      <c r="D12" s="55"/>
      <c r="E12" s="56"/>
      <c r="F12" s="56"/>
      <c r="G12" s="57"/>
      <c r="H12" s="54"/>
      <c r="I12" s="55"/>
      <c r="J12" s="31"/>
      <c r="K12" s="32"/>
      <c r="L12" s="32"/>
      <c r="M12" s="32"/>
      <c r="N12" s="32"/>
      <c r="P12"/>
    </row>
    <row r="13" spans="1:17" x14ac:dyDescent="0.3">
      <c r="A13" s="58" t="s">
        <v>22</v>
      </c>
      <c r="B13" s="59"/>
      <c r="C13" s="27">
        <v>336999.13</v>
      </c>
      <c r="D13" s="28">
        <v>6644.1499999999905</v>
      </c>
      <c r="E13" s="29">
        <f>SUM(E14:E16)</f>
        <v>23168.600000000002</v>
      </c>
      <c r="F13" s="60">
        <v>35540</v>
      </c>
      <c r="G13" s="30">
        <f>SUM(G14:G16)</f>
        <v>28413.97</v>
      </c>
      <c r="H13" s="27">
        <f>C13+E13-F13</f>
        <v>324627.73</v>
      </c>
      <c r="I13" s="28">
        <f>D13+E13-G13</f>
        <v>1398.7799999999916</v>
      </c>
      <c r="J13" s="31">
        <f>[1]Пер14а!$F$17</f>
        <v>82861.229999999981</v>
      </c>
      <c r="K13" s="61">
        <f>[1]Пер14а!$F$33</f>
        <v>76246.559999999998</v>
      </c>
      <c r="L13" s="61">
        <v>4311.92</v>
      </c>
      <c r="M13" s="61">
        <v>4311.92</v>
      </c>
      <c r="N13" s="61">
        <v>9805.81</v>
      </c>
      <c r="O13" s="5">
        <v>6031.17</v>
      </c>
      <c r="P13"/>
    </row>
    <row r="14" spans="1:17" hidden="1" x14ac:dyDescent="0.3">
      <c r="A14" s="33" t="s">
        <v>19</v>
      </c>
      <c r="B14" s="34"/>
      <c r="C14" s="62">
        <v>188192.77</v>
      </c>
      <c r="D14" s="36">
        <v>6340.3700000000026</v>
      </c>
      <c r="E14" s="37">
        <v>16851.8</v>
      </c>
      <c r="F14" s="38"/>
      <c r="G14" s="35">
        <v>22868.73</v>
      </c>
      <c r="H14" s="35">
        <f>C14+E14-F14</f>
        <v>205044.56999999998</v>
      </c>
      <c r="I14" s="63">
        <f t="shared" ref="I14:I16" si="0">D14+E14-G14</f>
        <v>323.44000000000233</v>
      </c>
      <c r="J14" s="31"/>
      <c r="K14" s="61"/>
      <c r="L14" s="61"/>
      <c r="M14" s="61"/>
      <c r="N14" s="61"/>
      <c r="P14"/>
    </row>
    <row r="15" spans="1:17" hidden="1" x14ac:dyDescent="0.3">
      <c r="A15" s="39" t="s">
        <v>20</v>
      </c>
      <c r="B15" s="40"/>
      <c r="C15" s="64">
        <v>9775.06</v>
      </c>
      <c r="D15" s="42">
        <v>464.60999999999876</v>
      </c>
      <c r="E15" s="43">
        <v>3683.4</v>
      </c>
      <c r="F15" s="65"/>
      <c r="G15" s="41">
        <v>3841.06</v>
      </c>
      <c r="H15" s="66">
        <f>C15+E15-F15</f>
        <v>13458.46</v>
      </c>
      <c r="I15" s="67">
        <f t="shared" si="0"/>
        <v>306.94999999999845</v>
      </c>
      <c r="J15" s="31"/>
      <c r="K15" s="61"/>
      <c r="L15" s="61"/>
      <c r="M15" s="61"/>
      <c r="N15" s="61"/>
      <c r="P15"/>
      <c r="Q15" s="68"/>
    </row>
    <row r="16" spans="1:17" ht="15" hidden="1" thickBot="1" x14ac:dyDescent="0.35">
      <c r="A16" s="46" t="s">
        <v>21</v>
      </c>
      <c r="B16" s="47"/>
      <c r="C16" s="69">
        <v>6988.5599999999995</v>
      </c>
      <c r="D16" s="49">
        <v>-245.16000000000008</v>
      </c>
      <c r="E16" s="50">
        <v>2633.4</v>
      </c>
      <c r="F16" s="70"/>
      <c r="G16" s="48">
        <v>1704.18</v>
      </c>
      <c r="H16" s="71">
        <f>C16+E16-F16</f>
        <v>9621.9599999999991</v>
      </c>
      <c r="I16" s="72">
        <f t="shared" si="0"/>
        <v>684.05999999999972</v>
      </c>
      <c r="J16" s="31"/>
      <c r="K16" s="61"/>
      <c r="L16" s="61"/>
      <c r="M16" s="61"/>
      <c r="N16" s="61"/>
      <c r="P16"/>
    </row>
    <row r="17" spans="1:17" x14ac:dyDescent="0.3">
      <c r="A17" s="73"/>
      <c r="B17" s="74"/>
      <c r="C17" s="75"/>
      <c r="D17" s="76"/>
      <c r="E17" s="77"/>
      <c r="F17" s="77"/>
      <c r="G17" s="78"/>
      <c r="H17" s="75"/>
      <c r="I17" s="76"/>
      <c r="J17" s="4"/>
      <c r="K17" s="4"/>
      <c r="L17" s="4"/>
      <c r="M17" s="4"/>
      <c r="N17" s="4"/>
      <c r="P17"/>
    </row>
    <row r="18" spans="1:17" x14ac:dyDescent="0.3">
      <c r="A18" s="79" t="s">
        <v>23</v>
      </c>
      <c r="B18" s="80"/>
      <c r="C18" s="27">
        <v>-1846.8400000000183</v>
      </c>
      <c r="D18" s="28">
        <v>6133.1099999999788</v>
      </c>
      <c r="E18" s="29">
        <f>SUM(E19:E21)</f>
        <v>53622.359999999993</v>
      </c>
      <c r="F18" s="60">
        <v>53622.36</v>
      </c>
      <c r="G18" s="30">
        <f>SUM(G19:G21)</f>
        <v>52522.310000000005</v>
      </c>
      <c r="H18" s="27">
        <f>C18+E18-F18</f>
        <v>-1846.8400000000256</v>
      </c>
      <c r="I18" s="28">
        <f>D18+E18-G18</f>
        <v>7233.1599999999671</v>
      </c>
      <c r="J18" s="4">
        <f>[1]Пер14а!$K$17</f>
        <v>41870.499999999993</v>
      </c>
      <c r="K18" s="4">
        <f>[1]Пер14а!$K$33</f>
        <v>41010.879999999997</v>
      </c>
      <c r="L18" s="4">
        <v>2163.15</v>
      </c>
      <c r="M18" s="4">
        <v>2163.15</v>
      </c>
      <c r="N18" s="4">
        <v>4919.97</v>
      </c>
      <c r="O18" s="5">
        <v>3025.65</v>
      </c>
      <c r="P18"/>
    </row>
    <row r="19" spans="1:17" hidden="1" x14ac:dyDescent="0.3">
      <c r="A19" s="33" t="s">
        <v>19</v>
      </c>
      <c r="B19" s="34"/>
      <c r="C19" s="35">
        <v>130698.12</v>
      </c>
      <c r="D19" s="36">
        <v>5926.1999999999898</v>
      </c>
      <c r="E19" s="37">
        <v>47666.52</v>
      </c>
      <c r="F19" s="38"/>
      <c r="G19" s="35">
        <v>47043.98</v>
      </c>
      <c r="H19" s="35">
        <f>C19+E19-F19</f>
        <v>178364.63999999998</v>
      </c>
      <c r="I19" s="36">
        <f>D19+E19-G19</f>
        <v>6548.7399999999834</v>
      </c>
      <c r="J19" s="4"/>
      <c r="K19" s="4"/>
      <c r="L19" s="4"/>
      <c r="M19" s="4"/>
      <c r="N19" s="4"/>
      <c r="P19"/>
    </row>
    <row r="20" spans="1:17" hidden="1" x14ac:dyDescent="0.3">
      <c r="A20" s="39" t="s">
        <v>20</v>
      </c>
      <c r="B20" s="40"/>
      <c r="C20" s="41">
        <v>7593.94</v>
      </c>
      <c r="D20" s="42">
        <v>188.09999999999991</v>
      </c>
      <c r="E20" s="43">
        <v>3472.92</v>
      </c>
      <c r="F20" s="65"/>
      <c r="G20" s="41">
        <v>3371.61</v>
      </c>
      <c r="H20" s="41">
        <f>C20+E20-F20</f>
        <v>11066.86</v>
      </c>
      <c r="I20" s="42">
        <f>D20+E20-G20</f>
        <v>289.40999999999985</v>
      </c>
      <c r="J20" s="4"/>
      <c r="K20" s="4"/>
      <c r="L20" s="4"/>
      <c r="M20" s="4"/>
      <c r="N20" s="4"/>
      <c r="P20"/>
      <c r="Q20" s="45"/>
    </row>
    <row r="21" spans="1:17" ht="15" hidden="1" thickBot="1" x14ac:dyDescent="0.35">
      <c r="A21" s="46" t="s">
        <v>21</v>
      </c>
      <c r="B21" s="47"/>
      <c r="C21" s="48">
        <v>5379.66</v>
      </c>
      <c r="D21" s="49">
        <v>18.809999999999491</v>
      </c>
      <c r="E21" s="50">
        <v>2482.92</v>
      </c>
      <c r="F21" s="70"/>
      <c r="G21" s="48">
        <v>2106.7199999999998</v>
      </c>
      <c r="H21" s="48">
        <f>C21+E21-F21</f>
        <v>7862.58</v>
      </c>
      <c r="I21" s="49">
        <f>D21+E21-G21</f>
        <v>395.00999999999976</v>
      </c>
      <c r="J21" s="4"/>
      <c r="K21" s="4"/>
      <c r="L21" s="4"/>
      <c r="M21" s="4"/>
      <c r="N21" s="4"/>
      <c r="P21"/>
    </row>
    <row r="22" spans="1:17" x14ac:dyDescent="0.3">
      <c r="A22" s="81"/>
      <c r="B22" s="82"/>
      <c r="C22" s="54"/>
      <c r="D22" s="55"/>
      <c r="E22" s="56"/>
      <c r="F22" s="56"/>
      <c r="G22" s="57"/>
      <c r="H22" s="54"/>
      <c r="I22" s="55"/>
      <c r="J22" s="4"/>
      <c r="K22" s="4"/>
      <c r="L22" s="4"/>
      <c r="M22" s="4"/>
      <c r="N22" s="4"/>
      <c r="P22"/>
    </row>
    <row r="23" spans="1:17" x14ac:dyDescent="0.3">
      <c r="A23" s="79" t="s">
        <v>24</v>
      </c>
      <c r="B23" s="80"/>
      <c r="C23" s="27">
        <v>36.139999999999418</v>
      </c>
      <c r="D23" s="28">
        <v>1619.8700000000063</v>
      </c>
      <c r="E23" s="29">
        <f>SUM(E24:E26)</f>
        <v>4467.9299999999994</v>
      </c>
      <c r="F23" s="60">
        <v>4467.93</v>
      </c>
      <c r="G23" s="30">
        <f>SUM(G24:G26)</f>
        <v>5670.02</v>
      </c>
      <c r="H23" s="27">
        <f>C23+E23-F23</f>
        <v>36.139999999998508</v>
      </c>
      <c r="I23" s="28">
        <f>D23+E23-G23</f>
        <v>417.7800000000052</v>
      </c>
      <c r="J23" s="4">
        <f>[1]Пер14а!$Q$17</f>
        <v>6627.17</v>
      </c>
      <c r="K23" s="4">
        <f>[1]Пер14а!$Q$33</f>
        <v>8126.84</v>
      </c>
      <c r="L23" s="4">
        <v>404.44</v>
      </c>
      <c r="M23" s="4">
        <v>477.8</v>
      </c>
      <c r="N23" s="4">
        <v>463.08</v>
      </c>
      <c r="O23" s="5">
        <v>668.3</v>
      </c>
      <c r="P23"/>
    </row>
    <row r="24" spans="1:17" hidden="1" x14ac:dyDescent="0.3">
      <c r="A24" s="33" t="s">
        <v>19</v>
      </c>
      <c r="B24" s="34"/>
      <c r="C24" s="35">
        <v>48921.320000000007</v>
      </c>
      <c r="D24" s="36">
        <v>1619.8700000000063</v>
      </c>
      <c r="E24" s="37">
        <v>4230.29</v>
      </c>
      <c r="F24" s="38"/>
      <c r="G24" s="35">
        <v>5459.97</v>
      </c>
      <c r="H24" s="35">
        <f>C24+E24-F24</f>
        <v>53151.610000000008</v>
      </c>
      <c r="I24" s="36">
        <f>D24+E24-G24</f>
        <v>390.19000000000597</v>
      </c>
      <c r="J24" s="4"/>
      <c r="K24" s="4"/>
      <c r="L24" s="4"/>
      <c r="M24" s="4"/>
      <c r="N24" s="4"/>
      <c r="P24"/>
    </row>
    <row r="25" spans="1:17" hidden="1" x14ac:dyDescent="0.3">
      <c r="A25" s="39" t="s">
        <v>20</v>
      </c>
      <c r="B25" s="40"/>
      <c r="C25" s="41">
        <v>2126.7799999999997</v>
      </c>
      <c r="D25" s="42">
        <v>27.589999999999918</v>
      </c>
      <c r="E25" s="43">
        <v>138.57</v>
      </c>
      <c r="F25" s="65"/>
      <c r="G25" s="41">
        <v>166.16</v>
      </c>
      <c r="H25" s="41">
        <f>C25+E25-F25</f>
        <v>2265.35</v>
      </c>
      <c r="I25" s="42">
        <f>D25+E25-G25</f>
        <v>0</v>
      </c>
      <c r="J25" s="4"/>
      <c r="K25" s="4"/>
      <c r="L25" s="4"/>
      <c r="M25" s="4"/>
      <c r="N25" s="4"/>
      <c r="P25"/>
      <c r="Q25" s="45"/>
    </row>
    <row r="26" spans="1:17" ht="15" hidden="1" thickBot="1" x14ac:dyDescent="0.35">
      <c r="A26" s="46" t="s">
        <v>21</v>
      </c>
      <c r="B26" s="47"/>
      <c r="C26" s="48">
        <v>1447.17</v>
      </c>
      <c r="D26" s="49">
        <v>-27.590000000000032</v>
      </c>
      <c r="E26" s="50">
        <v>99.07</v>
      </c>
      <c r="F26" s="70"/>
      <c r="G26" s="48">
        <v>43.89</v>
      </c>
      <c r="H26" s="48">
        <f>C26+E26-F26</f>
        <v>1546.24</v>
      </c>
      <c r="I26" s="49">
        <f>D26+E26-G26</f>
        <v>27.589999999999961</v>
      </c>
      <c r="J26" s="4"/>
      <c r="K26" s="4"/>
      <c r="L26" s="4"/>
      <c r="M26" s="4"/>
      <c r="N26" s="4"/>
      <c r="P26"/>
    </row>
    <row r="27" spans="1:17" x14ac:dyDescent="0.3">
      <c r="A27" s="81"/>
      <c r="B27" s="82"/>
      <c r="C27" s="54"/>
      <c r="D27" s="55"/>
      <c r="E27" s="56"/>
      <c r="F27" s="56"/>
      <c r="G27" s="57"/>
      <c r="H27" s="54"/>
      <c r="I27" s="55"/>
      <c r="J27" s="4"/>
      <c r="K27" s="4"/>
      <c r="L27" s="4"/>
      <c r="M27" s="4"/>
      <c r="N27" s="4"/>
      <c r="P27"/>
    </row>
    <row r="28" spans="1:17" x14ac:dyDescent="0.3">
      <c r="A28" s="79" t="s">
        <v>25</v>
      </c>
      <c r="B28" s="80"/>
      <c r="C28" s="27">
        <v>157.46000000000095</v>
      </c>
      <c r="D28" s="28">
        <v>1209.9699999999975</v>
      </c>
      <c r="E28" s="29">
        <f>SUM(E29:E31)</f>
        <v>3331.28</v>
      </c>
      <c r="F28" s="60">
        <v>3331.28</v>
      </c>
      <c r="G28" s="30">
        <f>SUM(G29:G31)</f>
        <v>4232.82</v>
      </c>
      <c r="H28" s="27">
        <f>C28+E28-F28</f>
        <v>157.46000000000095</v>
      </c>
      <c r="I28" s="28">
        <f>D28+E28-G28</f>
        <v>308.42999999999847</v>
      </c>
      <c r="J28" s="4">
        <f>[1]Пер14а!$T$17</f>
        <v>4337.8100000000004</v>
      </c>
      <c r="K28" s="4">
        <f>[1]Пер14а!$T$33</f>
        <v>5293.0199999999995</v>
      </c>
      <c r="L28" s="4">
        <v>257.74</v>
      </c>
      <c r="M28" s="4">
        <v>304.76</v>
      </c>
      <c r="N28" s="4">
        <v>294.72000000000003</v>
      </c>
      <c r="O28" s="5">
        <v>426.26</v>
      </c>
      <c r="P28"/>
    </row>
    <row r="29" spans="1:17" hidden="1" x14ac:dyDescent="0.3">
      <c r="A29" s="33" t="s">
        <v>19</v>
      </c>
      <c r="B29" s="34"/>
      <c r="C29" s="35">
        <v>36884.93</v>
      </c>
      <c r="D29" s="36">
        <v>1209.9699999999993</v>
      </c>
      <c r="E29" s="37">
        <v>3153.82</v>
      </c>
      <c r="F29" s="38"/>
      <c r="G29" s="35">
        <v>4072.92</v>
      </c>
      <c r="H29" s="35">
        <f>C29+E29-F29</f>
        <v>40038.75</v>
      </c>
      <c r="I29" s="36">
        <f>D29+E29-G29</f>
        <v>290.86999999999898</v>
      </c>
      <c r="J29" s="4"/>
      <c r="K29" s="4"/>
      <c r="L29" s="4"/>
      <c r="M29" s="4"/>
      <c r="N29" s="4"/>
      <c r="P29"/>
    </row>
    <row r="30" spans="1:17" hidden="1" x14ac:dyDescent="0.3">
      <c r="A30" s="39" t="s">
        <v>20</v>
      </c>
      <c r="B30" s="40"/>
      <c r="C30" s="41">
        <v>1254</v>
      </c>
      <c r="D30" s="42">
        <v>17.560000000000059</v>
      </c>
      <c r="E30" s="43">
        <v>103.48</v>
      </c>
      <c r="F30" s="65"/>
      <c r="G30" s="41">
        <v>121.04</v>
      </c>
      <c r="H30" s="41">
        <f>C30+E30-F30</f>
        <v>1357.48</v>
      </c>
      <c r="I30" s="42">
        <f>D30+E30-G30</f>
        <v>0</v>
      </c>
      <c r="J30" s="4"/>
      <c r="K30" s="4"/>
      <c r="L30" s="4"/>
      <c r="M30" s="4"/>
      <c r="N30" s="4"/>
      <c r="P30"/>
      <c r="Q30" s="45"/>
    </row>
    <row r="31" spans="1:17" ht="15" hidden="1" thickBot="1" x14ac:dyDescent="0.35">
      <c r="A31" s="46" t="s">
        <v>21</v>
      </c>
      <c r="B31" s="47"/>
      <c r="C31" s="48">
        <v>1345.02</v>
      </c>
      <c r="D31" s="49">
        <v>-17.559999999999945</v>
      </c>
      <c r="E31" s="50">
        <v>73.98</v>
      </c>
      <c r="F31" s="70"/>
      <c r="G31" s="48">
        <v>38.86</v>
      </c>
      <c r="H31" s="48">
        <f>C31+E31-F31</f>
        <v>1419</v>
      </c>
      <c r="I31" s="49">
        <f>D31+E31-G31</f>
        <v>17.560000000000059</v>
      </c>
      <c r="J31" s="4"/>
      <c r="K31" s="4"/>
      <c r="L31" s="4"/>
      <c r="M31" s="4"/>
      <c r="N31" s="4"/>
      <c r="P31"/>
    </row>
    <row r="32" spans="1:17" x14ac:dyDescent="0.3">
      <c r="A32" s="81"/>
      <c r="B32" s="82"/>
      <c r="C32" s="54"/>
      <c r="D32" s="55"/>
      <c r="E32" s="56"/>
      <c r="F32" s="56"/>
      <c r="G32" s="57"/>
      <c r="H32" s="54"/>
      <c r="I32" s="55"/>
      <c r="J32" s="4"/>
      <c r="K32" s="4"/>
      <c r="L32" s="4"/>
      <c r="M32" s="4"/>
      <c r="N32" s="4"/>
    </row>
    <row r="33" spans="1:17" x14ac:dyDescent="0.3">
      <c r="A33" s="79" t="s">
        <v>26</v>
      </c>
      <c r="B33" s="80"/>
      <c r="C33" s="27">
        <v>-322.22000000000025</v>
      </c>
      <c r="D33" s="28">
        <v>289.22000000000025</v>
      </c>
      <c r="E33" s="29">
        <f>SUM(E34:E36)</f>
        <v>7637.6299999999992</v>
      </c>
      <c r="F33" s="60">
        <v>7637.63</v>
      </c>
      <c r="G33" s="30">
        <f>SUM(G34:G36)</f>
        <v>6339.39</v>
      </c>
      <c r="H33" s="27">
        <f>C33+E33-F33</f>
        <v>-322.22000000000116</v>
      </c>
      <c r="I33" s="28">
        <f>D33+E33-G33</f>
        <v>1587.4599999999991</v>
      </c>
      <c r="J33" s="4">
        <f>[1]Пер14а!$P$17</f>
        <v>3988.3799999999997</v>
      </c>
      <c r="K33" s="4">
        <f>[1]Пер14а!$P$33</f>
        <v>3966.5899999999997</v>
      </c>
      <c r="L33" s="4">
        <v>594.36</v>
      </c>
      <c r="M33" s="4">
        <v>594.36</v>
      </c>
      <c r="N33" s="4">
        <v>831.36</v>
      </c>
      <c r="O33" s="5">
        <v>831.36</v>
      </c>
    </row>
    <row r="34" spans="1:17" hidden="1" x14ac:dyDescent="0.3">
      <c r="A34" s="33" t="s">
        <v>19</v>
      </c>
      <c r="B34" s="34"/>
      <c r="C34" s="35">
        <v>13505.01</v>
      </c>
      <c r="D34" s="36">
        <v>289.22000000000025</v>
      </c>
      <c r="E34" s="37">
        <v>6789.33</v>
      </c>
      <c r="F34" s="38"/>
      <c r="G34" s="35">
        <v>5638.39</v>
      </c>
      <c r="H34" s="35">
        <f>C34+E34-F34</f>
        <v>20294.34</v>
      </c>
      <c r="I34" s="36">
        <f>D34+E34-G34</f>
        <v>1440.1599999999999</v>
      </c>
      <c r="J34" s="4"/>
      <c r="K34" s="4"/>
      <c r="L34" s="4"/>
      <c r="M34" s="4"/>
      <c r="N34" s="4"/>
    </row>
    <row r="35" spans="1:17" hidden="1" x14ac:dyDescent="0.3">
      <c r="A35" s="39" t="s">
        <v>20</v>
      </c>
      <c r="B35" s="40"/>
      <c r="C35" s="41">
        <v>2336.69</v>
      </c>
      <c r="D35" s="42">
        <v>49.529999999999973</v>
      </c>
      <c r="E35" s="43">
        <v>494.65</v>
      </c>
      <c r="F35" s="65"/>
      <c r="G35" s="41">
        <v>487.17</v>
      </c>
      <c r="H35" s="41">
        <f>C35+E35-F35</f>
        <v>2831.34</v>
      </c>
      <c r="I35" s="42">
        <f>D35+E35-G35</f>
        <v>57.009999999999934</v>
      </c>
      <c r="J35" s="4"/>
      <c r="K35" s="4"/>
      <c r="L35" s="4"/>
      <c r="M35" s="4"/>
      <c r="N35" s="4"/>
      <c r="Q35" s="45"/>
    </row>
    <row r="36" spans="1:17" ht="15" hidden="1" thickBot="1" x14ac:dyDescent="0.35">
      <c r="A36" s="46" t="s">
        <v>21</v>
      </c>
      <c r="B36" s="47"/>
      <c r="C36" s="83">
        <v>1224.6199999999999</v>
      </c>
      <c r="D36" s="84">
        <v>-49.529999999999973</v>
      </c>
      <c r="E36" s="85">
        <v>353.65</v>
      </c>
      <c r="F36" s="86"/>
      <c r="G36" s="83">
        <v>213.83</v>
      </c>
      <c r="H36" s="48">
        <f>C36+E36-F36</f>
        <v>1578.27</v>
      </c>
      <c r="I36" s="49">
        <f>D36+E36-G36</f>
        <v>90.289999999999992</v>
      </c>
      <c r="J36" s="4"/>
      <c r="K36" s="4"/>
      <c r="L36" s="4"/>
      <c r="M36" s="4"/>
      <c r="N36" s="4"/>
    </row>
    <row r="37" spans="1:17" x14ac:dyDescent="0.3">
      <c r="A37" s="81"/>
      <c r="B37" s="82"/>
      <c r="C37" s="54"/>
      <c r="D37" s="55"/>
      <c r="E37" s="56"/>
      <c r="F37" s="56"/>
      <c r="G37" s="57"/>
      <c r="H37" s="54"/>
      <c r="I37" s="55"/>
      <c r="J37" s="87"/>
      <c r="K37" s="4"/>
      <c r="L37" s="4"/>
      <c r="M37" s="4"/>
      <c r="N37" s="4"/>
    </row>
    <row r="38" spans="1:17" ht="15" thickBot="1" x14ac:dyDescent="0.35">
      <c r="A38" s="88"/>
      <c r="B38" s="89"/>
      <c r="C38" s="90"/>
      <c r="D38" s="91"/>
      <c r="E38" s="92"/>
      <c r="F38" s="92"/>
      <c r="G38" s="93"/>
      <c r="H38" s="90"/>
      <c r="I38" s="91"/>
      <c r="J38" s="4"/>
      <c r="K38" s="4"/>
      <c r="L38" s="4"/>
      <c r="M38" s="4"/>
      <c r="N38" s="4"/>
    </row>
    <row r="39" spans="1:17" ht="15" thickBot="1" x14ac:dyDescent="0.35">
      <c r="A39" s="94" t="s">
        <v>27</v>
      </c>
      <c r="B39" s="95"/>
      <c r="C39" s="96">
        <f>C8+C13+C18+C23+C28+C33</f>
        <v>332666.92794392537</v>
      </c>
      <c r="D39" s="96">
        <f t="shared" ref="D39:I39" si="1">D8+D13+D18+D23+D28+D33</f>
        <v>35043.98000000001</v>
      </c>
      <c r="E39" s="96">
        <f t="shared" si="1"/>
        <v>348315.12</v>
      </c>
      <c r="F39" s="96">
        <f t="shared" si="1"/>
        <v>360686.52</v>
      </c>
      <c r="G39" s="96">
        <f t="shared" si="1"/>
        <v>340411.12</v>
      </c>
      <c r="H39" s="96">
        <f t="shared" si="1"/>
        <v>320295.52794392535</v>
      </c>
      <c r="I39" s="96">
        <f t="shared" si="1"/>
        <v>42947.97999999996</v>
      </c>
      <c r="J39" s="4"/>
      <c r="K39" s="4"/>
      <c r="L39" s="4"/>
      <c r="M39" s="4"/>
      <c r="N39" s="4"/>
    </row>
    <row r="40" spans="1:17" x14ac:dyDescent="0.3">
      <c r="A40" s="97"/>
      <c r="B40" s="98"/>
      <c r="C40" s="98"/>
      <c r="D40" s="98"/>
      <c r="E40" s="98"/>
      <c r="F40" s="98"/>
      <c r="G40" s="98"/>
      <c r="H40" s="98"/>
      <c r="I40" s="99"/>
      <c r="J40" s="4"/>
      <c r="K40" s="4"/>
      <c r="L40" s="4"/>
      <c r="M40" s="4"/>
      <c r="N40" s="4"/>
    </row>
    <row r="41" spans="1:17" ht="30.75" customHeight="1" x14ac:dyDescent="0.3">
      <c r="A41" s="100" t="s">
        <v>28</v>
      </c>
      <c r="B41" s="101"/>
      <c r="C41" s="102">
        <v>1378814.3</v>
      </c>
      <c r="D41" s="102">
        <v>22442.380000000005</v>
      </c>
      <c r="E41" s="102">
        <f>SUM(E42:E45)</f>
        <v>221224.13</v>
      </c>
      <c r="F41" s="102"/>
      <c r="G41" s="102">
        <f>SUM(G42:G45)</f>
        <v>213710.34999999998</v>
      </c>
      <c r="H41" s="102">
        <f>C41+E41-F41</f>
        <v>1600038.4300000002</v>
      </c>
      <c r="I41" s="102">
        <f>D41+E41-G41</f>
        <v>29956.160000000033</v>
      </c>
      <c r="J41" s="31">
        <f>[1]Пер14а!$O$17</f>
        <v>125489.93000000004</v>
      </c>
      <c r="K41" s="61">
        <f>[1]Пер14а!$O$33</f>
        <v>124318.79</v>
      </c>
      <c r="L41" s="61">
        <v>3620.96</v>
      </c>
      <c r="M41" s="61">
        <v>3827.21</v>
      </c>
      <c r="N41" s="61">
        <v>7958.83</v>
      </c>
      <c r="O41" s="5">
        <v>7958.83</v>
      </c>
    </row>
    <row r="42" spans="1:17" hidden="1" x14ac:dyDescent="0.3">
      <c r="A42" s="33" t="s">
        <v>19</v>
      </c>
      <c r="B42" s="34"/>
      <c r="C42" s="35">
        <v>489173.85</v>
      </c>
      <c r="D42" s="103">
        <v>22442.380000000005</v>
      </c>
      <c r="E42" s="62">
        <f>199332.72-4648.55</f>
        <v>194684.17</v>
      </c>
      <c r="F42" s="35"/>
      <c r="G42" s="35">
        <f>194444.46-4648.55</f>
        <v>189795.91</v>
      </c>
      <c r="H42" s="104">
        <f>C42+E42-F42</f>
        <v>683858.02</v>
      </c>
      <c r="I42" s="105">
        <f>D42+E42-G42</f>
        <v>27330.640000000014</v>
      </c>
      <c r="J42" s="31"/>
      <c r="K42" s="61"/>
      <c r="L42" s="61"/>
      <c r="M42" s="61"/>
      <c r="N42" s="61"/>
    </row>
    <row r="43" spans="1:17" hidden="1" x14ac:dyDescent="0.3">
      <c r="A43" s="39" t="s">
        <v>29</v>
      </c>
      <c r="B43" s="106"/>
      <c r="C43" s="107">
        <v>75.569999999999993</v>
      </c>
      <c r="D43" s="107">
        <v>0</v>
      </c>
      <c r="E43" s="108">
        <v>1083.72</v>
      </c>
      <c r="F43" s="41"/>
      <c r="G43" s="41">
        <v>1083.72</v>
      </c>
      <c r="H43" s="66">
        <f t="shared" ref="H43:H45" si="2">C43+E43-F43</f>
        <v>1159.29</v>
      </c>
      <c r="I43" s="66">
        <f t="shared" ref="I43:I45" si="3">D43+E43-G43</f>
        <v>0</v>
      </c>
      <c r="J43" s="31"/>
      <c r="K43" s="61"/>
      <c r="L43" s="61"/>
      <c r="M43" s="61"/>
      <c r="N43" s="61"/>
      <c r="Q43" s="45"/>
    </row>
    <row r="44" spans="1:17" hidden="1" x14ac:dyDescent="0.3">
      <c r="A44" s="39" t="s">
        <v>20</v>
      </c>
      <c r="B44" s="40"/>
      <c r="C44" s="41">
        <v>62502.030000000006</v>
      </c>
      <c r="D44" s="109">
        <v>0</v>
      </c>
      <c r="E44" s="110">
        <f>14523.12+550</f>
        <v>15073.12</v>
      </c>
      <c r="F44" s="66"/>
      <c r="G44" s="66">
        <v>13312.86</v>
      </c>
      <c r="H44" s="66">
        <f t="shared" si="2"/>
        <v>77575.150000000009</v>
      </c>
      <c r="I44" s="111">
        <f t="shared" si="3"/>
        <v>1760.2600000000002</v>
      </c>
      <c r="J44" s="31"/>
      <c r="K44" s="61"/>
      <c r="L44" s="61"/>
      <c r="M44" s="61"/>
      <c r="N44" s="61"/>
    </row>
    <row r="45" spans="1:17" ht="15" hidden="1" thickBot="1" x14ac:dyDescent="0.35">
      <c r="A45" s="46" t="s">
        <v>21</v>
      </c>
      <c r="B45" s="47"/>
      <c r="C45" s="66">
        <v>45078.280000000021</v>
      </c>
      <c r="D45" s="112">
        <v>0</v>
      </c>
      <c r="E45" s="113">
        <v>10383.120000000001</v>
      </c>
      <c r="F45" s="71"/>
      <c r="G45" s="71">
        <v>9517.86</v>
      </c>
      <c r="H45" s="41">
        <f t="shared" si="2"/>
        <v>55461.400000000023</v>
      </c>
      <c r="I45" s="114">
        <f t="shared" si="3"/>
        <v>865.26000000000022</v>
      </c>
      <c r="J45" s="31"/>
      <c r="K45" s="61"/>
      <c r="L45" s="61"/>
      <c r="M45" s="61"/>
      <c r="N45" s="61"/>
    </row>
    <row r="46" spans="1:17" x14ac:dyDescent="0.3">
      <c r="A46" s="115" t="s">
        <v>30</v>
      </c>
      <c r="B46" s="116"/>
      <c r="C46" s="117">
        <v>84101.2</v>
      </c>
      <c r="D46" s="117">
        <v>0</v>
      </c>
      <c r="E46" s="117">
        <f>55243.95+510.47</f>
        <v>55754.42</v>
      </c>
      <c r="F46" s="117"/>
      <c r="G46" s="117">
        <f>55243.95+510.47</f>
        <v>55754.42</v>
      </c>
      <c r="H46" s="118">
        <f>C46+E46-F46</f>
        <v>139855.62</v>
      </c>
      <c r="I46" s="117">
        <f>D46+E46-G46</f>
        <v>0</v>
      </c>
      <c r="J46" s="31"/>
      <c r="K46" s="61"/>
      <c r="L46" s="61"/>
      <c r="M46" s="61"/>
      <c r="N46" s="61"/>
    </row>
    <row r="47" spans="1:17" x14ac:dyDescent="0.3">
      <c r="A47" s="119" t="s">
        <v>27</v>
      </c>
      <c r="B47" s="120"/>
      <c r="C47" s="121">
        <f t="shared" ref="C47:I47" si="4">C41+C46</f>
        <v>1462915.5</v>
      </c>
      <c r="D47" s="121">
        <f t="shared" si="4"/>
        <v>22442.380000000005</v>
      </c>
      <c r="E47" s="121">
        <f t="shared" si="4"/>
        <v>276978.55</v>
      </c>
      <c r="F47" s="121">
        <f t="shared" si="4"/>
        <v>0</v>
      </c>
      <c r="G47" s="122">
        <f t="shared" si="4"/>
        <v>269464.76999999996</v>
      </c>
      <c r="H47" s="121">
        <f t="shared" si="4"/>
        <v>1739894.0500000003</v>
      </c>
      <c r="I47" s="121">
        <f t="shared" si="4"/>
        <v>29956.160000000033</v>
      </c>
      <c r="J47" s="4"/>
      <c r="K47" s="4"/>
      <c r="L47" s="4"/>
      <c r="M47" s="4"/>
      <c r="N47" s="4"/>
    </row>
    <row r="48" spans="1:17" ht="15" thickBot="1" x14ac:dyDescent="0.35">
      <c r="A48" s="123"/>
      <c r="B48" s="124"/>
      <c r="C48" s="124"/>
      <c r="D48" s="124"/>
      <c r="E48" s="124"/>
      <c r="F48" s="124"/>
      <c r="G48" s="124"/>
      <c r="H48" s="124"/>
      <c r="I48" s="125"/>
      <c r="J48" s="4"/>
    </row>
    <row r="49" spans="1:16" x14ac:dyDescent="0.3">
      <c r="A49" s="126" t="s">
        <v>31</v>
      </c>
      <c r="B49" s="127"/>
      <c r="C49" s="54">
        <v>-4238.1999999999971</v>
      </c>
      <c r="D49" s="54">
        <v>-4.3200998334214091E-12</v>
      </c>
      <c r="E49" s="128"/>
      <c r="F49" s="54"/>
      <c r="G49" s="54"/>
      <c r="H49" s="54">
        <f>C49+E49-F49</f>
        <v>-4238.1999999999971</v>
      </c>
      <c r="I49" s="55">
        <f>D49+E49-G49</f>
        <v>-4.3200998334214091E-12</v>
      </c>
      <c r="J49" s="4">
        <f>[1]Пер14а!$H$17</f>
        <v>413.72</v>
      </c>
      <c r="K49" s="5">
        <f>[1]Пер14а!$H$33</f>
        <v>10960.119999999999</v>
      </c>
    </row>
    <row r="50" spans="1:16" x14ac:dyDescent="0.3">
      <c r="A50" s="129" t="s">
        <v>32</v>
      </c>
      <c r="B50" s="130"/>
      <c r="C50" s="131">
        <v>-6837.230000000025</v>
      </c>
      <c r="D50" s="131">
        <v>-1.7053025658242404E-11</v>
      </c>
      <c r="E50" s="128"/>
      <c r="F50" s="131"/>
      <c r="G50" s="54"/>
      <c r="H50" s="131">
        <f>C50+E50-F50</f>
        <v>-6837.230000000025</v>
      </c>
      <c r="I50" s="55">
        <f>D50+E50-G50</f>
        <v>-1.7053025658242404E-11</v>
      </c>
      <c r="J50" s="4">
        <f>[1]Пер14а!$I$17</f>
        <v>265.92</v>
      </c>
      <c r="K50" s="5">
        <f>[1]Пер14а!$I$33</f>
        <v>7057.87</v>
      </c>
    </row>
    <row r="51" spans="1:16" x14ac:dyDescent="0.3">
      <c r="A51" s="132" t="s">
        <v>33</v>
      </c>
      <c r="B51" s="133"/>
      <c r="C51" s="131">
        <v>343.60999999998603</v>
      </c>
      <c r="D51" s="131">
        <v>-0.14999999991385238</v>
      </c>
      <c r="E51" s="128"/>
      <c r="F51" s="131"/>
      <c r="G51" s="54"/>
      <c r="H51" s="131">
        <f>C51+E51-F51</f>
        <v>343.60999999998603</v>
      </c>
      <c r="I51" s="55">
        <f>D51+E51-G51</f>
        <v>-0.14999999991385238</v>
      </c>
      <c r="J51" s="4"/>
      <c r="K51" s="5">
        <f>[1]Пер14а!$J$33</f>
        <v>641.75</v>
      </c>
    </row>
    <row r="52" spans="1:16" x14ac:dyDescent="0.3">
      <c r="A52" s="132" t="s">
        <v>34</v>
      </c>
      <c r="B52" s="133"/>
      <c r="C52" s="131">
        <v>-4848.2100000000019</v>
      </c>
      <c r="D52" s="134">
        <v>0.22999999999956344</v>
      </c>
      <c r="E52" s="128"/>
      <c r="F52" s="131"/>
      <c r="G52" s="57"/>
      <c r="H52" s="131">
        <f>C52+E52-F52</f>
        <v>-4848.2100000000019</v>
      </c>
      <c r="I52" s="55">
        <f>D52+E52-G52</f>
        <v>0.22999999999956344</v>
      </c>
      <c r="J52" s="4"/>
      <c r="K52" s="5">
        <f>[1]Пер14а!$M$33+[1]Пер14а!$N$33</f>
        <v>25.799999999999997</v>
      </c>
    </row>
    <row r="53" spans="1:16" s="5" customFormat="1" ht="15" thickBot="1" x14ac:dyDescent="0.35">
      <c r="A53" s="135" t="s">
        <v>35</v>
      </c>
      <c r="B53" s="136"/>
      <c r="C53" s="137">
        <v>0</v>
      </c>
      <c r="D53" s="137">
        <v>0</v>
      </c>
      <c r="E53" s="128"/>
      <c r="F53" s="137"/>
      <c r="G53" s="57"/>
      <c r="H53" s="131">
        <f>C53+E53-F53</f>
        <v>0</v>
      </c>
      <c r="I53" s="55">
        <f>D53+E53-G53</f>
        <v>0</v>
      </c>
      <c r="J53" s="4"/>
      <c r="K53" s="5">
        <f>[1]Пер14а!$U$33</f>
        <v>3448.51</v>
      </c>
    </row>
    <row r="54" spans="1:16" ht="15" thickBot="1" x14ac:dyDescent="0.35">
      <c r="A54" s="138" t="s">
        <v>27</v>
      </c>
      <c r="B54" s="139"/>
      <c r="C54" s="140">
        <f t="shared" ref="C54:I54" si="5">C49+C50+C51+C52+C53</f>
        <v>-15580.030000000039</v>
      </c>
      <c r="D54" s="140">
        <f t="shared" si="5"/>
        <v>8.0000000064337939E-2</v>
      </c>
      <c r="E54" s="140">
        <f t="shared" si="5"/>
        <v>0</v>
      </c>
      <c r="F54" s="140">
        <f t="shared" si="5"/>
        <v>0</v>
      </c>
      <c r="G54" s="140">
        <f t="shared" si="5"/>
        <v>0</v>
      </c>
      <c r="H54" s="140">
        <f t="shared" si="5"/>
        <v>-15580.030000000039</v>
      </c>
      <c r="I54" s="140">
        <f t="shared" si="5"/>
        <v>8.0000000064337939E-2</v>
      </c>
      <c r="J54" s="4"/>
      <c r="P54"/>
    </row>
    <row r="55" spans="1:16" ht="15" thickBot="1" x14ac:dyDescent="0.35">
      <c r="A55" s="141" t="s">
        <v>36</v>
      </c>
      <c r="B55" s="142"/>
      <c r="C55" s="96">
        <f t="shared" ref="C55:I55" si="6">C39+C47+C54</f>
        <v>1780002.3979439253</v>
      </c>
      <c r="D55" s="96">
        <f t="shared" si="6"/>
        <v>57486.440000000082</v>
      </c>
      <c r="E55" s="96">
        <f t="shared" si="6"/>
        <v>625293.66999999993</v>
      </c>
      <c r="F55" s="96">
        <f t="shared" si="6"/>
        <v>360686.52</v>
      </c>
      <c r="G55" s="96">
        <f t="shared" si="6"/>
        <v>609875.8899999999</v>
      </c>
      <c r="H55" s="96">
        <f t="shared" si="6"/>
        <v>2044609.5479439257</v>
      </c>
      <c r="I55" s="96">
        <f t="shared" si="6"/>
        <v>72904.220000000045</v>
      </c>
      <c r="J55" s="143">
        <f t="shared" ref="J55:O55" si="7">J53+J52+J51+J50+J49+J41+J33+J28+J23+J18+J13+J8</f>
        <v>445469.34000000008</v>
      </c>
      <c r="K55" s="143">
        <f t="shared" si="7"/>
        <v>456854.14</v>
      </c>
      <c r="L55" s="143">
        <f t="shared" si="7"/>
        <v>20699.29</v>
      </c>
      <c r="M55" s="143">
        <f t="shared" si="7"/>
        <v>21025.952000000001</v>
      </c>
      <c r="N55" s="143">
        <f t="shared" si="7"/>
        <v>47583.56</v>
      </c>
      <c r="O55" s="143">
        <f t="shared" si="7"/>
        <v>32015.040000000001</v>
      </c>
      <c r="P55"/>
    </row>
    <row r="56" spans="1:16" s="5" customFormat="1" ht="54" customHeight="1" thickBot="1" x14ac:dyDescent="0.35">
      <c r="A56" s="144" t="s">
        <v>37</v>
      </c>
      <c r="B56" s="145"/>
      <c r="C56" s="146">
        <f>C57</f>
        <v>0</v>
      </c>
      <c r="D56" s="146"/>
      <c r="E56" s="146">
        <f>E57</f>
        <v>0</v>
      </c>
      <c r="F56" s="146">
        <v>0</v>
      </c>
      <c r="G56" s="146">
        <f>G57</f>
        <v>0</v>
      </c>
      <c r="H56" s="146">
        <f>H57</f>
        <v>0</v>
      </c>
      <c r="I56" s="146">
        <f>D56+E56-G56</f>
        <v>0</v>
      </c>
      <c r="J56" s="4"/>
    </row>
    <row r="57" spans="1:16" s="5" customFormat="1" ht="15" hidden="1" thickBot="1" x14ac:dyDescent="0.35">
      <c r="A57" s="147"/>
      <c r="B57" s="148"/>
      <c r="C57" s="146"/>
      <c r="D57" s="146"/>
      <c r="E57" s="146"/>
      <c r="F57" s="146"/>
      <c r="G57" s="146"/>
      <c r="H57" s="131"/>
      <c r="I57" s="146"/>
      <c r="J57" s="4"/>
    </row>
    <row r="58" spans="1:16" ht="15" hidden="1" thickBot="1" x14ac:dyDescent="0.35">
      <c r="A58" s="147"/>
      <c r="B58" s="148"/>
      <c r="C58" s="146"/>
      <c r="D58" s="146"/>
      <c r="E58" s="146"/>
      <c r="F58" s="146"/>
      <c r="G58" s="146"/>
      <c r="H58" s="131"/>
      <c r="I58" s="146"/>
      <c r="J58" s="4"/>
      <c r="P58"/>
    </row>
    <row r="59" spans="1:16" ht="15" thickBot="1" x14ac:dyDescent="0.35">
      <c r="A59" s="141" t="s">
        <v>38</v>
      </c>
      <c r="B59" s="142"/>
      <c r="C59" s="96">
        <f>C55+C56</f>
        <v>1780002.3979439253</v>
      </c>
      <c r="D59" s="96">
        <f t="shared" ref="D59:I59" si="8">D55+D56</f>
        <v>57486.440000000082</v>
      </c>
      <c r="E59" s="96">
        <f t="shared" si="8"/>
        <v>625293.66999999993</v>
      </c>
      <c r="F59" s="96">
        <f t="shared" si="8"/>
        <v>360686.52</v>
      </c>
      <c r="G59" s="96">
        <f t="shared" si="8"/>
        <v>609875.8899999999</v>
      </c>
      <c r="H59" s="96">
        <f t="shared" si="8"/>
        <v>2044609.5479439257</v>
      </c>
      <c r="I59" s="96">
        <f t="shared" si="8"/>
        <v>72904.220000000045</v>
      </c>
      <c r="J59" s="4"/>
      <c r="P59"/>
    </row>
    <row r="60" spans="1:16" x14ac:dyDescent="0.3">
      <c r="K60"/>
      <c r="L60"/>
      <c r="M60"/>
      <c r="N60"/>
      <c r="O60"/>
      <c r="P60"/>
    </row>
    <row r="61" spans="1:16" x14ac:dyDescent="0.3">
      <c r="J61"/>
      <c r="K61"/>
      <c r="L61"/>
      <c r="M61"/>
      <c r="N61"/>
      <c r="O61"/>
      <c r="P61"/>
    </row>
    <row r="62" spans="1:16" x14ac:dyDescent="0.3">
      <c r="J62"/>
      <c r="K62"/>
      <c r="L62"/>
      <c r="M62"/>
      <c r="N62"/>
      <c r="O62"/>
      <c r="P62"/>
    </row>
    <row r="63" spans="1:16" x14ac:dyDescent="0.3">
      <c r="J63"/>
      <c r="K63"/>
      <c r="L63"/>
      <c r="M63"/>
      <c r="N63"/>
      <c r="O63"/>
      <c r="P63"/>
    </row>
    <row r="64" spans="1:16" x14ac:dyDescent="0.3">
      <c r="J64"/>
      <c r="K64"/>
      <c r="L64"/>
      <c r="M64"/>
      <c r="N64"/>
      <c r="O64"/>
      <c r="P64"/>
    </row>
    <row r="65" spans="10:16" x14ac:dyDescent="0.3">
      <c r="J65"/>
      <c r="K65"/>
      <c r="L65"/>
      <c r="M65"/>
      <c r="N65"/>
      <c r="O65"/>
      <c r="P65"/>
    </row>
    <row r="66" spans="10:16" x14ac:dyDescent="0.3">
      <c r="J66"/>
      <c r="K66"/>
      <c r="L66"/>
      <c r="M66"/>
      <c r="N66"/>
      <c r="O66"/>
      <c r="P66"/>
    </row>
    <row r="67" spans="10:16" x14ac:dyDescent="0.3">
      <c r="J67"/>
      <c r="K67"/>
      <c r="L67"/>
      <c r="M67"/>
      <c r="N67"/>
      <c r="O67"/>
      <c r="P67"/>
    </row>
    <row r="68" spans="10:16" x14ac:dyDescent="0.3">
      <c r="J68"/>
      <c r="K68"/>
      <c r="L68"/>
      <c r="M68"/>
      <c r="N68"/>
      <c r="O68"/>
      <c r="P68"/>
    </row>
    <row r="69" spans="10:16" x14ac:dyDescent="0.3">
      <c r="J69"/>
      <c r="K69"/>
      <c r="L69"/>
      <c r="M69"/>
      <c r="N69"/>
      <c r="O69"/>
      <c r="P69"/>
    </row>
    <row r="70" spans="10:16" x14ac:dyDescent="0.3">
      <c r="J70"/>
      <c r="K70"/>
      <c r="L70"/>
      <c r="M70"/>
      <c r="N70"/>
      <c r="O70"/>
      <c r="P70"/>
    </row>
    <row r="71" spans="10:16" x14ac:dyDescent="0.3">
      <c r="J71"/>
      <c r="K71"/>
      <c r="L71"/>
      <c r="M71"/>
      <c r="N71"/>
      <c r="O71"/>
      <c r="P71"/>
    </row>
    <row r="72" spans="10:16" x14ac:dyDescent="0.3">
      <c r="J72"/>
      <c r="K72"/>
      <c r="L72"/>
      <c r="M72"/>
      <c r="N72"/>
      <c r="O72"/>
      <c r="P72"/>
    </row>
    <row r="73" spans="10:16" x14ac:dyDescent="0.3">
      <c r="J73"/>
      <c r="K73"/>
      <c r="L73"/>
      <c r="M73"/>
      <c r="N73"/>
      <c r="O73"/>
      <c r="P73"/>
    </row>
    <row r="74" spans="10:16" x14ac:dyDescent="0.3">
      <c r="J74"/>
      <c r="K74"/>
      <c r="L74"/>
      <c r="M74"/>
      <c r="N74"/>
      <c r="O74"/>
      <c r="P74"/>
    </row>
    <row r="75" spans="10:16" x14ac:dyDescent="0.3">
      <c r="J75"/>
      <c r="K75"/>
      <c r="L75"/>
      <c r="M75"/>
      <c r="N75"/>
      <c r="O75"/>
      <c r="P75"/>
    </row>
    <row r="76" spans="10:16" x14ac:dyDescent="0.3">
      <c r="J76"/>
      <c r="K76"/>
      <c r="L76"/>
      <c r="M76"/>
      <c r="N76"/>
      <c r="O76"/>
      <c r="P76"/>
    </row>
    <row r="77" spans="10:16" x14ac:dyDescent="0.3">
      <c r="J77"/>
      <c r="K77"/>
      <c r="L77"/>
      <c r="M77"/>
      <c r="N77"/>
      <c r="O77"/>
      <c r="P77"/>
    </row>
    <row r="78" spans="10:16" x14ac:dyDescent="0.3">
      <c r="J78"/>
      <c r="K78"/>
      <c r="L78"/>
      <c r="M78"/>
      <c r="N78"/>
      <c r="O78"/>
      <c r="P78"/>
    </row>
    <row r="79" spans="10:16" x14ac:dyDescent="0.3">
      <c r="J79"/>
      <c r="K79"/>
      <c r="L79"/>
      <c r="M79"/>
      <c r="N79"/>
      <c r="O79"/>
      <c r="P79"/>
    </row>
    <row r="80" spans="10:16" x14ac:dyDescent="0.3">
      <c r="J80"/>
      <c r="K80"/>
      <c r="L80"/>
      <c r="M80"/>
      <c r="N80"/>
      <c r="O80"/>
      <c r="P80"/>
    </row>
    <row r="81" spans="10:16" x14ac:dyDescent="0.3">
      <c r="J81"/>
      <c r="K81"/>
      <c r="L81"/>
      <c r="M81"/>
      <c r="N81"/>
      <c r="O81"/>
      <c r="P81"/>
    </row>
    <row r="82" spans="10:16" x14ac:dyDescent="0.3">
      <c r="J82"/>
      <c r="K82"/>
      <c r="L82"/>
      <c r="M82"/>
      <c r="N82"/>
      <c r="O82"/>
      <c r="P82"/>
    </row>
    <row r="83" spans="10:16" x14ac:dyDescent="0.3">
      <c r="J83"/>
      <c r="K83"/>
      <c r="L83"/>
      <c r="M83"/>
      <c r="N83"/>
      <c r="O83"/>
      <c r="P83"/>
    </row>
    <row r="84" spans="10:16" x14ac:dyDescent="0.3">
      <c r="J84"/>
      <c r="K84"/>
      <c r="L84"/>
      <c r="M84"/>
      <c r="N84"/>
      <c r="O84"/>
      <c r="P84"/>
    </row>
    <row r="85" spans="10:16" x14ac:dyDescent="0.3">
      <c r="J85"/>
      <c r="K85"/>
      <c r="L85"/>
      <c r="M85"/>
      <c r="N85"/>
      <c r="O85"/>
      <c r="P85"/>
    </row>
    <row r="86" spans="10:16" x14ac:dyDescent="0.3">
      <c r="J86"/>
      <c r="K86"/>
      <c r="L86"/>
      <c r="M86"/>
      <c r="N86"/>
      <c r="O86"/>
      <c r="P86"/>
    </row>
    <row r="87" spans="10:16" x14ac:dyDescent="0.3">
      <c r="J87"/>
      <c r="K87"/>
      <c r="L87"/>
      <c r="M87"/>
      <c r="N87"/>
      <c r="O87"/>
      <c r="P87"/>
    </row>
    <row r="88" spans="10:16" x14ac:dyDescent="0.3">
      <c r="J88"/>
      <c r="K88"/>
      <c r="L88"/>
      <c r="M88"/>
      <c r="N88"/>
      <c r="O88"/>
      <c r="P88"/>
    </row>
    <row r="89" spans="10:16" x14ac:dyDescent="0.3">
      <c r="J89"/>
      <c r="K89"/>
      <c r="L89"/>
      <c r="M89"/>
      <c r="N89"/>
      <c r="O89"/>
      <c r="P89"/>
    </row>
    <row r="90" spans="10:16" x14ac:dyDescent="0.3">
      <c r="J90"/>
      <c r="K90"/>
      <c r="L90"/>
      <c r="M90"/>
      <c r="N90"/>
      <c r="O90"/>
      <c r="P90"/>
    </row>
    <row r="91" spans="10:16" x14ac:dyDescent="0.3">
      <c r="J91"/>
      <c r="K91"/>
      <c r="L91"/>
      <c r="M91"/>
      <c r="N91"/>
      <c r="O91"/>
      <c r="P91"/>
    </row>
    <row r="92" spans="10:16" x14ac:dyDescent="0.3">
      <c r="J92"/>
      <c r="K92"/>
      <c r="L92"/>
      <c r="M92"/>
      <c r="N92"/>
      <c r="O92"/>
      <c r="P92"/>
    </row>
    <row r="93" spans="10:16" x14ac:dyDescent="0.3">
      <c r="J93"/>
      <c r="K93"/>
      <c r="L93"/>
      <c r="M93"/>
      <c r="N93"/>
      <c r="O93"/>
      <c r="P93"/>
    </row>
    <row r="94" spans="10:16" x14ac:dyDescent="0.3">
      <c r="J94"/>
      <c r="K94"/>
      <c r="L94"/>
      <c r="M94"/>
      <c r="N94"/>
      <c r="O94"/>
      <c r="P94"/>
    </row>
    <row r="95" spans="10:16" x14ac:dyDescent="0.3">
      <c r="J95"/>
      <c r="K95"/>
      <c r="L95"/>
      <c r="M95"/>
      <c r="N95"/>
      <c r="O95"/>
      <c r="P95"/>
    </row>
    <row r="96" spans="10:16" x14ac:dyDescent="0.3">
      <c r="J96"/>
      <c r="K96"/>
      <c r="L96"/>
      <c r="M96"/>
      <c r="N96"/>
      <c r="O96"/>
      <c r="P96"/>
    </row>
    <row r="97" spans="10:16" x14ac:dyDescent="0.3">
      <c r="J97"/>
      <c r="K97"/>
      <c r="L97"/>
      <c r="M97"/>
      <c r="N97"/>
      <c r="O97"/>
      <c r="P97"/>
    </row>
    <row r="98" spans="10:16" x14ac:dyDescent="0.3">
      <c r="J98"/>
      <c r="K98"/>
      <c r="L98"/>
      <c r="M98"/>
      <c r="N98"/>
      <c r="O98"/>
      <c r="P98"/>
    </row>
    <row r="99" spans="10:16" x14ac:dyDescent="0.3">
      <c r="J99"/>
      <c r="K99"/>
      <c r="L99"/>
      <c r="M99"/>
      <c r="N99"/>
      <c r="O99"/>
      <c r="P99"/>
    </row>
    <row r="100" spans="10:16" x14ac:dyDescent="0.3">
      <c r="J100"/>
      <c r="K100"/>
      <c r="L100"/>
      <c r="M100"/>
      <c r="N100"/>
      <c r="O100"/>
      <c r="P100"/>
    </row>
    <row r="101" spans="10:16" x14ac:dyDescent="0.3">
      <c r="J101"/>
      <c r="K101"/>
      <c r="L101"/>
      <c r="M101"/>
      <c r="N101"/>
      <c r="O101"/>
      <c r="P101"/>
    </row>
    <row r="102" spans="10:16" x14ac:dyDescent="0.3">
      <c r="J102"/>
      <c r="K102"/>
      <c r="L102"/>
      <c r="M102"/>
      <c r="N102"/>
      <c r="O102"/>
      <c r="P102"/>
    </row>
    <row r="103" spans="10:16" x14ac:dyDescent="0.3">
      <c r="J103"/>
      <c r="K103"/>
      <c r="L103"/>
      <c r="M103"/>
      <c r="N103"/>
      <c r="O103"/>
      <c r="P103"/>
    </row>
    <row r="104" spans="10:16" x14ac:dyDescent="0.3">
      <c r="J104"/>
      <c r="K104"/>
      <c r="L104"/>
      <c r="M104"/>
      <c r="N104"/>
      <c r="O104"/>
      <c r="P104"/>
    </row>
    <row r="105" spans="10:16" x14ac:dyDescent="0.3">
      <c r="J105"/>
      <c r="K105"/>
      <c r="L105"/>
      <c r="M105"/>
      <c r="N105"/>
      <c r="O105"/>
      <c r="P105"/>
    </row>
    <row r="106" spans="10:16" x14ac:dyDescent="0.3">
      <c r="J106"/>
      <c r="K106"/>
      <c r="L106"/>
      <c r="M106"/>
      <c r="N106"/>
      <c r="O106"/>
      <c r="P106"/>
    </row>
    <row r="107" spans="10:16" x14ac:dyDescent="0.3">
      <c r="J107"/>
      <c r="K107"/>
      <c r="L107"/>
      <c r="M107"/>
      <c r="N107"/>
      <c r="O107"/>
      <c r="P107"/>
    </row>
    <row r="108" spans="10:16" x14ac:dyDescent="0.3">
      <c r="J108"/>
      <c r="K108"/>
      <c r="L108"/>
      <c r="M108"/>
      <c r="N108"/>
      <c r="O108"/>
      <c r="P108"/>
    </row>
    <row r="109" spans="10:16" x14ac:dyDescent="0.3">
      <c r="J109"/>
      <c r="K109"/>
      <c r="L109"/>
      <c r="M109"/>
      <c r="N109"/>
      <c r="O109"/>
      <c r="P109"/>
    </row>
    <row r="110" spans="10:16" x14ac:dyDescent="0.3">
      <c r="J110"/>
      <c r="K110"/>
      <c r="L110"/>
      <c r="M110"/>
      <c r="N110"/>
      <c r="O110"/>
      <c r="P110"/>
    </row>
    <row r="111" spans="10:16" x14ac:dyDescent="0.3">
      <c r="J111"/>
      <c r="K111"/>
      <c r="L111"/>
      <c r="M111"/>
      <c r="N111"/>
      <c r="O111"/>
      <c r="P111"/>
    </row>
    <row r="112" spans="10:16" x14ac:dyDescent="0.3">
      <c r="J112"/>
      <c r="K112"/>
      <c r="L112"/>
      <c r="M112"/>
      <c r="N112"/>
      <c r="O112"/>
      <c r="P112"/>
    </row>
    <row r="113" spans="10:16" x14ac:dyDescent="0.3">
      <c r="J113"/>
      <c r="K113"/>
      <c r="L113"/>
      <c r="M113"/>
      <c r="N113"/>
      <c r="O113"/>
      <c r="P113"/>
    </row>
    <row r="114" spans="10:16" x14ac:dyDescent="0.3">
      <c r="J114"/>
      <c r="K114"/>
      <c r="L114"/>
      <c r="M114"/>
      <c r="N114"/>
      <c r="O114"/>
      <c r="P114"/>
    </row>
    <row r="115" spans="10:16" x14ac:dyDescent="0.3">
      <c r="J115"/>
      <c r="K115"/>
      <c r="L115"/>
      <c r="M115"/>
      <c r="N115"/>
      <c r="O115"/>
      <c r="P115"/>
    </row>
    <row r="116" spans="10:16" x14ac:dyDescent="0.3">
      <c r="J116"/>
      <c r="K116"/>
      <c r="L116"/>
      <c r="M116"/>
      <c r="N116"/>
      <c r="O116"/>
      <c r="P116"/>
    </row>
    <row r="117" spans="10:16" x14ac:dyDescent="0.3">
      <c r="J117"/>
      <c r="K117"/>
      <c r="L117"/>
      <c r="M117"/>
      <c r="N117"/>
      <c r="O117"/>
      <c r="P117"/>
    </row>
    <row r="118" spans="10:16" x14ac:dyDescent="0.3">
      <c r="J118"/>
      <c r="K118"/>
      <c r="L118"/>
      <c r="M118"/>
      <c r="N118"/>
      <c r="O118"/>
      <c r="P118"/>
    </row>
    <row r="119" spans="10:16" x14ac:dyDescent="0.3">
      <c r="J119"/>
      <c r="K119"/>
      <c r="L119"/>
      <c r="M119"/>
      <c r="N119"/>
      <c r="O119"/>
      <c r="P119"/>
    </row>
    <row r="120" spans="10:16" x14ac:dyDescent="0.3">
      <c r="J120"/>
      <c r="K120"/>
      <c r="L120"/>
      <c r="M120"/>
      <c r="N120"/>
      <c r="O120"/>
      <c r="P120"/>
    </row>
    <row r="121" spans="10:16" x14ac:dyDescent="0.3">
      <c r="J121"/>
      <c r="K121"/>
      <c r="L121"/>
      <c r="M121"/>
      <c r="N121"/>
      <c r="O121"/>
      <c r="P121"/>
    </row>
    <row r="122" spans="10:16" x14ac:dyDescent="0.3">
      <c r="J122"/>
      <c r="K122"/>
      <c r="L122"/>
      <c r="M122"/>
      <c r="N122"/>
      <c r="O122"/>
      <c r="P122"/>
    </row>
    <row r="123" spans="10:16" x14ac:dyDescent="0.3">
      <c r="J123"/>
      <c r="K123"/>
      <c r="L123"/>
      <c r="M123"/>
      <c r="N123"/>
      <c r="O123"/>
      <c r="P123"/>
    </row>
    <row r="124" spans="10:16" x14ac:dyDescent="0.3">
      <c r="J124"/>
      <c r="K124"/>
      <c r="L124"/>
      <c r="M124"/>
      <c r="N124"/>
      <c r="O124"/>
      <c r="P124"/>
    </row>
    <row r="125" spans="10:16" x14ac:dyDescent="0.3">
      <c r="J125"/>
      <c r="K125"/>
      <c r="L125"/>
      <c r="M125"/>
      <c r="N125"/>
      <c r="O125"/>
      <c r="P125"/>
    </row>
    <row r="126" spans="10:16" x14ac:dyDescent="0.3">
      <c r="J126"/>
      <c r="K126"/>
      <c r="L126"/>
      <c r="M126"/>
      <c r="N126"/>
      <c r="O126"/>
      <c r="P126"/>
    </row>
    <row r="127" spans="10:16" x14ac:dyDescent="0.3">
      <c r="J127"/>
      <c r="K127"/>
      <c r="L127"/>
      <c r="M127"/>
      <c r="N127"/>
      <c r="O127"/>
      <c r="P127"/>
    </row>
    <row r="128" spans="10:16" x14ac:dyDescent="0.3">
      <c r="J128"/>
      <c r="K128"/>
      <c r="L128"/>
      <c r="M128"/>
      <c r="N128"/>
      <c r="O128"/>
      <c r="P128"/>
    </row>
    <row r="129" spans="10:16" x14ac:dyDescent="0.3">
      <c r="J129"/>
      <c r="K129"/>
      <c r="L129"/>
      <c r="M129"/>
      <c r="N129"/>
      <c r="O129"/>
      <c r="P129"/>
    </row>
    <row r="130" spans="10:16" x14ac:dyDescent="0.3">
      <c r="J130"/>
      <c r="K130"/>
      <c r="L130"/>
      <c r="M130"/>
      <c r="N130"/>
      <c r="O130"/>
      <c r="P130"/>
    </row>
    <row r="131" spans="10:16" x14ac:dyDescent="0.3">
      <c r="J131"/>
      <c r="K131"/>
      <c r="L131"/>
      <c r="M131"/>
      <c r="N131"/>
      <c r="O131"/>
      <c r="P131"/>
    </row>
    <row r="132" spans="10:16" x14ac:dyDescent="0.3">
      <c r="J132"/>
      <c r="K132"/>
      <c r="L132"/>
      <c r="M132"/>
      <c r="N132"/>
      <c r="O132"/>
      <c r="P132"/>
    </row>
    <row r="133" spans="10:16" x14ac:dyDescent="0.3">
      <c r="J133"/>
      <c r="K133"/>
      <c r="L133"/>
      <c r="M133"/>
      <c r="N133"/>
      <c r="O133"/>
      <c r="P133"/>
    </row>
    <row r="134" spans="10:16" x14ac:dyDescent="0.3">
      <c r="J134"/>
      <c r="K134"/>
      <c r="L134"/>
      <c r="M134"/>
      <c r="N134"/>
      <c r="O134"/>
      <c r="P134"/>
    </row>
    <row r="135" spans="10:16" x14ac:dyDescent="0.3">
      <c r="J135"/>
      <c r="K135"/>
      <c r="L135"/>
      <c r="M135"/>
      <c r="N135"/>
      <c r="O135"/>
      <c r="P135"/>
    </row>
    <row r="136" spans="10:16" x14ac:dyDescent="0.3">
      <c r="J136"/>
      <c r="K136"/>
      <c r="L136"/>
      <c r="M136"/>
      <c r="N136"/>
      <c r="O136"/>
      <c r="P136"/>
    </row>
    <row r="137" spans="10:16" x14ac:dyDescent="0.3">
      <c r="J137"/>
      <c r="K137"/>
      <c r="L137"/>
      <c r="M137"/>
      <c r="N137"/>
      <c r="O137"/>
      <c r="P137"/>
    </row>
    <row r="138" spans="10:16" x14ac:dyDescent="0.3">
      <c r="J138"/>
      <c r="K138"/>
      <c r="L138"/>
      <c r="M138"/>
      <c r="N138"/>
      <c r="O138"/>
      <c r="P138"/>
    </row>
    <row r="139" spans="10:16" x14ac:dyDescent="0.3">
      <c r="J139"/>
      <c r="K139"/>
      <c r="L139"/>
      <c r="M139"/>
      <c r="N139"/>
      <c r="O139"/>
      <c r="P139"/>
    </row>
    <row r="140" spans="10:16" x14ac:dyDescent="0.3">
      <c r="J140"/>
      <c r="K140"/>
      <c r="L140"/>
      <c r="M140"/>
      <c r="N140"/>
      <c r="O140"/>
      <c r="P140"/>
    </row>
    <row r="141" spans="10:16" x14ac:dyDescent="0.3">
      <c r="J141"/>
      <c r="K141"/>
      <c r="L141"/>
      <c r="M141"/>
      <c r="N141"/>
      <c r="O141"/>
      <c r="P141"/>
    </row>
    <row r="142" spans="10:16" x14ac:dyDescent="0.3">
      <c r="J142"/>
      <c r="K142"/>
      <c r="L142"/>
      <c r="M142"/>
      <c r="N142"/>
      <c r="O142"/>
      <c r="P142"/>
    </row>
    <row r="143" spans="10:16" x14ac:dyDescent="0.3">
      <c r="J143"/>
      <c r="K143"/>
      <c r="L143"/>
      <c r="M143"/>
      <c r="N143"/>
      <c r="O143"/>
      <c r="P143"/>
    </row>
    <row r="144" spans="10:16" x14ac:dyDescent="0.3">
      <c r="J144"/>
      <c r="K144"/>
      <c r="L144"/>
      <c r="M144"/>
      <c r="N144"/>
      <c r="O144"/>
      <c r="P144"/>
    </row>
    <row r="145" spans="10:16" x14ac:dyDescent="0.3">
      <c r="J145"/>
      <c r="K145"/>
      <c r="L145"/>
      <c r="M145"/>
      <c r="N145"/>
      <c r="O145"/>
      <c r="P145"/>
    </row>
    <row r="146" spans="10:16" x14ac:dyDescent="0.3">
      <c r="J146"/>
      <c r="K146"/>
      <c r="L146"/>
      <c r="M146"/>
      <c r="N146"/>
      <c r="O146"/>
      <c r="P146"/>
    </row>
    <row r="147" spans="10:16" x14ac:dyDescent="0.3">
      <c r="J147"/>
      <c r="K147"/>
      <c r="L147"/>
      <c r="M147"/>
      <c r="N147"/>
      <c r="O147"/>
      <c r="P147"/>
    </row>
    <row r="148" spans="10:16" x14ac:dyDescent="0.3">
      <c r="J148"/>
      <c r="K148"/>
      <c r="L148"/>
      <c r="M148"/>
      <c r="N148"/>
      <c r="O148"/>
      <c r="P148"/>
    </row>
    <row r="149" spans="10:16" x14ac:dyDescent="0.3">
      <c r="J149"/>
      <c r="K149"/>
      <c r="L149"/>
      <c r="M149"/>
      <c r="N149"/>
      <c r="O149"/>
      <c r="P149"/>
    </row>
    <row r="150" spans="10:16" x14ac:dyDescent="0.3">
      <c r="J150"/>
      <c r="K150"/>
      <c r="L150"/>
      <c r="M150"/>
      <c r="N150"/>
      <c r="O150"/>
      <c r="P150"/>
    </row>
    <row r="151" spans="10:16" x14ac:dyDescent="0.3">
      <c r="J151"/>
      <c r="K151"/>
      <c r="L151"/>
      <c r="M151"/>
      <c r="N151"/>
      <c r="O151"/>
      <c r="P151"/>
    </row>
    <row r="152" spans="10:16" x14ac:dyDescent="0.3">
      <c r="J152"/>
      <c r="K152"/>
      <c r="L152"/>
      <c r="M152"/>
      <c r="N152"/>
      <c r="O152"/>
      <c r="P152"/>
    </row>
    <row r="153" spans="10:16" x14ac:dyDescent="0.3">
      <c r="J153"/>
      <c r="K153"/>
      <c r="L153"/>
      <c r="M153"/>
      <c r="N153"/>
      <c r="O153"/>
      <c r="P153"/>
    </row>
    <row r="154" spans="10:16" x14ac:dyDescent="0.3">
      <c r="J154"/>
      <c r="K154"/>
      <c r="L154"/>
      <c r="M154"/>
      <c r="N154"/>
      <c r="O154"/>
      <c r="P154"/>
    </row>
    <row r="155" spans="10:16" x14ac:dyDescent="0.3">
      <c r="J155"/>
      <c r="K155"/>
      <c r="L155"/>
      <c r="M155"/>
      <c r="N155"/>
      <c r="O155"/>
      <c r="P155"/>
    </row>
    <row r="156" spans="10:16" x14ac:dyDescent="0.3">
      <c r="J156"/>
      <c r="K156"/>
      <c r="L156"/>
      <c r="M156"/>
      <c r="N156"/>
      <c r="O156"/>
      <c r="P156"/>
    </row>
    <row r="157" spans="10:16" x14ac:dyDescent="0.3">
      <c r="J157"/>
      <c r="K157"/>
      <c r="L157"/>
      <c r="M157"/>
      <c r="N157"/>
      <c r="O157"/>
      <c r="P157"/>
    </row>
    <row r="158" spans="10:16" x14ac:dyDescent="0.3">
      <c r="J158"/>
      <c r="K158"/>
      <c r="L158"/>
      <c r="M158"/>
      <c r="N158"/>
      <c r="O158"/>
      <c r="P158"/>
    </row>
    <row r="159" spans="10:16" x14ac:dyDescent="0.3">
      <c r="J159"/>
      <c r="K159"/>
      <c r="L159"/>
      <c r="M159"/>
      <c r="N159"/>
      <c r="O159"/>
      <c r="P159"/>
    </row>
    <row r="160" spans="10:16" x14ac:dyDescent="0.3">
      <c r="J160"/>
      <c r="K160"/>
      <c r="L160"/>
      <c r="M160"/>
      <c r="N160"/>
      <c r="O160"/>
      <c r="P160"/>
    </row>
    <row r="161" spans="10:16" x14ac:dyDescent="0.3">
      <c r="J161"/>
      <c r="K161"/>
      <c r="L161"/>
      <c r="M161"/>
      <c r="N161"/>
      <c r="O161"/>
      <c r="P161"/>
    </row>
    <row r="162" spans="10:16" x14ac:dyDescent="0.3">
      <c r="J162"/>
      <c r="K162"/>
      <c r="L162"/>
      <c r="M162"/>
      <c r="N162"/>
      <c r="O162"/>
      <c r="P162"/>
    </row>
    <row r="163" spans="10:16" x14ac:dyDescent="0.3">
      <c r="J163"/>
      <c r="K163"/>
      <c r="L163"/>
      <c r="M163"/>
      <c r="N163"/>
      <c r="O163"/>
      <c r="P163"/>
    </row>
    <row r="164" spans="10:16" x14ac:dyDescent="0.3">
      <c r="J164"/>
      <c r="K164"/>
      <c r="L164"/>
      <c r="M164"/>
      <c r="N164"/>
      <c r="O164"/>
      <c r="P164"/>
    </row>
    <row r="165" spans="10:16" x14ac:dyDescent="0.3">
      <c r="J165"/>
      <c r="K165"/>
      <c r="L165"/>
      <c r="M165"/>
      <c r="N165"/>
      <c r="O165"/>
      <c r="P165"/>
    </row>
    <row r="166" spans="10:16" x14ac:dyDescent="0.3">
      <c r="J166"/>
      <c r="K166"/>
      <c r="L166"/>
      <c r="M166"/>
      <c r="N166"/>
      <c r="O166"/>
      <c r="P166"/>
    </row>
    <row r="167" spans="10:16" x14ac:dyDescent="0.3">
      <c r="J167"/>
      <c r="K167"/>
      <c r="L167"/>
      <c r="M167"/>
      <c r="N167"/>
      <c r="O167"/>
      <c r="P167"/>
    </row>
    <row r="168" spans="10:16" x14ac:dyDescent="0.3">
      <c r="J168"/>
      <c r="K168"/>
      <c r="L168"/>
      <c r="M168"/>
      <c r="N168"/>
      <c r="O168"/>
      <c r="P168"/>
    </row>
    <row r="169" spans="10:16" x14ac:dyDescent="0.3">
      <c r="J169"/>
      <c r="K169"/>
      <c r="L169"/>
      <c r="M169"/>
      <c r="N169"/>
      <c r="O169"/>
      <c r="P169"/>
    </row>
    <row r="170" spans="10:16" x14ac:dyDescent="0.3">
      <c r="J170"/>
      <c r="K170"/>
      <c r="L170"/>
      <c r="M170"/>
      <c r="N170"/>
      <c r="O170"/>
      <c r="P170"/>
    </row>
    <row r="171" spans="10:16" x14ac:dyDescent="0.3">
      <c r="J171"/>
      <c r="K171"/>
      <c r="L171"/>
      <c r="M171"/>
      <c r="N171"/>
      <c r="O171"/>
      <c r="P171"/>
    </row>
    <row r="172" spans="10:16" x14ac:dyDescent="0.3">
      <c r="J172"/>
      <c r="K172"/>
      <c r="L172"/>
      <c r="M172"/>
      <c r="N172"/>
      <c r="O172"/>
      <c r="P172"/>
    </row>
    <row r="173" spans="10:16" x14ac:dyDescent="0.3">
      <c r="J173"/>
      <c r="K173"/>
      <c r="L173"/>
      <c r="M173"/>
      <c r="N173"/>
      <c r="O173"/>
      <c r="P173"/>
    </row>
    <row r="174" spans="10:16" x14ac:dyDescent="0.3">
      <c r="J174"/>
      <c r="K174"/>
      <c r="L174"/>
      <c r="M174"/>
      <c r="N174"/>
      <c r="O174"/>
      <c r="P174"/>
    </row>
    <row r="175" spans="10:16" x14ac:dyDescent="0.3">
      <c r="J175"/>
      <c r="K175"/>
      <c r="L175"/>
      <c r="M175"/>
      <c r="N175"/>
      <c r="O175"/>
      <c r="P175"/>
    </row>
    <row r="176" spans="10:16" x14ac:dyDescent="0.3">
      <c r="J176"/>
      <c r="K176"/>
      <c r="L176"/>
      <c r="M176"/>
      <c r="N176"/>
      <c r="O176"/>
      <c r="P176"/>
    </row>
    <row r="177" spans="10:16" x14ac:dyDescent="0.3">
      <c r="J177"/>
      <c r="K177"/>
      <c r="L177"/>
      <c r="M177"/>
      <c r="N177"/>
      <c r="O177"/>
      <c r="P177"/>
    </row>
    <row r="178" spans="10:16" x14ac:dyDescent="0.3">
      <c r="J178"/>
      <c r="K178"/>
      <c r="L178"/>
      <c r="M178"/>
      <c r="N178"/>
      <c r="O178"/>
      <c r="P178"/>
    </row>
    <row r="179" spans="10:16" x14ac:dyDescent="0.3">
      <c r="J179"/>
      <c r="K179"/>
      <c r="L179"/>
      <c r="M179"/>
      <c r="N179"/>
      <c r="O179"/>
      <c r="P179"/>
    </row>
    <row r="180" spans="10:16" x14ac:dyDescent="0.3">
      <c r="J180"/>
      <c r="K180"/>
      <c r="L180"/>
      <c r="M180"/>
      <c r="N180"/>
      <c r="O180"/>
      <c r="P180"/>
    </row>
    <row r="181" spans="10:16" x14ac:dyDescent="0.3">
      <c r="J181"/>
      <c r="K181"/>
      <c r="L181"/>
      <c r="M181"/>
      <c r="N181"/>
      <c r="O181"/>
      <c r="P181"/>
    </row>
    <row r="182" spans="10:16" x14ac:dyDescent="0.3">
      <c r="J182"/>
      <c r="K182"/>
      <c r="L182"/>
      <c r="M182"/>
      <c r="N182"/>
      <c r="O182"/>
      <c r="P182"/>
    </row>
    <row r="183" spans="10:16" x14ac:dyDescent="0.3">
      <c r="J183"/>
      <c r="K183"/>
      <c r="L183"/>
      <c r="M183"/>
      <c r="N183"/>
      <c r="O183"/>
      <c r="P183"/>
    </row>
    <row r="184" spans="10:16" x14ac:dyDescent="0.3">
      <c r="J184"/>
      <c r="K184"/>
      <c r="L184"/>
      <c r="M184"/>
      <c r="N184"/>
      <c r="O184"/>
      <c r="P184"/>
    </row>
    <row r="185" spans="10:16" x14ac:dyDescent="0.3">
      <c r="J185"/>
      <c r="K185"/>
      <c r="L185"/>
      <c r="M185"/>
      <c r="N185"/>
      <c r="O185"/>
      <c r="P185"/>
    </row>
    <row r="186" spans="10:16" x14ac:dyDescent="0.3">
      <c r="J186"/>
      <c r="K186"/>
      <c r="L186"/>
      <c r="M186"/>
      <c r="N186"/>
      <c r="O186"/>
      <c r="P186"/>
    </row>
    <row r="187" spans="10:16" x14ac:dyDescent="0.3">
      <c r="J187"/>
      <c r="K187"/>
      <c r="L187"/>
      <c r="M187"/>
      <c r="N187"/>
      <c r="O187"/>
      <c r="P187"/>
    </row>
    <row r="188" spans="10:16" x14ac:dyDescent="0.3">
      <c r="J188"/>
      <c r="K188"/>
      <c r="L188"/>
      <c r="M188"/>
      <c r="N188"/>
      <c r="O188"/>
      <c r="P188"/>
    </row>
    <row r="189" spans="10:16" x14ac:dyDescent="0.3">
      <c r="J189"/>
      <c r="K189"/>
      <c r="L189"/>
      <c r="M189"/>
      <c r="N189"/>
      <c r="O189"/>
      <c r="P189"/>
    </row>
    <row r="190" spans="10:16" x14ac:dyDescent="0.3">
      <c r="J190"/>
      <c r="K190"/>
      <c r="L190"/>
      <c r="M190"/>
      <c r="N190"/>
      <c r="O190"/>
      <c r="P190"/>
    </row>
    <row r="191" spans="10:16" x14ac:dyDescent="0.3">
      <c r="J191"/>
      <c r="K191"/>
      <c r="L191"/>
      <c r="M191"/>
      <c r="N191"/>
      <c r="O191"/>
      <c r="P191"/>
    </row>
    <row r="192" spans="10:16" x14ac:dyDescent="0.3">
      <c r="J192"/>
      <c r="K192"/>
      <c r="L192"/>
      <c r="M192"/>
      <c r="N192"/>
      <c r="O192"/>
      <c r="P192"/>
    </row>
    <row r="193" spans="10:16" x14ac:dyDescent="0.3">
      <c r="J193"/>
      <c r="K193"/>
      <c r="L193"/>
      <c r="M193"/>
      <c r="N193"/>
      <c r="O193"/>
      <c r="P193"/>
    </row>
    <row r="194" spans="10:16" x14ac:dyDescent="0.3">
      <c r="J194"/>
      <c r="K194"/>
      <c r="L194"/>
      <c r="M194"/>
      <c r="N194"/>
      <c r="O194"/>
      <c r="P194"/>
    </row>
    <row r="195" spans="10:16" x14ac:dyDescent="0.3">
      <c r="J195"/>
      <c r="K195"/>
      <c r="L195"/>
      <c r="M195"/>
      <c r="N195"/>
      <c r="O195"/>
      <c r="P195"/>
    </row>
    <row r="196" spans="10:16" x14ac:dyDescent="0.3">
      <c r="J196"/>
      <c r="K196"/>
      <c r="L196"/>
      <c r="M196"/>
      <c r="N196"/>
      <c r="O196"/>
      <c r="P196"/>
    </row>
    <row r="197" spans="10:16" x14ac:dyDescent="0.3">
      <c r="J197"/>
      <c r="K197"/>
      <c r="L197"/>
      <c r="M197"/>
      <c r="N197"/>
      <c r="O197"/>
      <c r="P197"/>
    </row>
    <row r="198" spans="10:16" x14ac:dyDescent="0.3">
      <c r="J198"/>
      <c r="K198"/>
      <c r="L198"/>
      <c r="M198"/>
      <c r="N198"/>
      <c r="O198"/>
      <c r="P198"/>
    </row>
    <row r="199" spans="10:16" x14ac:dyDescent="0.3">
      <c r="J199"/>
      <c r="K199"/>
      <c r="L199"/>
      <c r="M199"/>
      <c r="N199"/>
      <c r="O199"/>
      <c r="P199"/>
    </row>
    <row r="200" spans="10:16" x14ac:dyDescent="0.3">
      <c r="J200"/>
      <c r="K200"/>
      <c r="L200"/>
      <c r="M200"/>
      <c r="N200"/>
      <c r="O200"/>
      <c r="P200"/>
    </row>
    <row r="201" spans="10:16" x14ac:dyDescent="0.3">
      <c r="J201"/>
      <c r="K201"/>
      <c r="L201"/>
      <c r="M201"/>
      <c r="N201"/>
      <c r="O201"/>
      <c r="P201"/>
    </row>
    <row r="202" spans="10:16" x14ac:dyDescent="0.3">
      <c r="J202"/>
      <c r="K202"/>
      <c r="L202"/>
      <c r="M202"/>
      <c r="N202"/>
      <c r="O202"/>
      <c r="P202"/>
    </row>
    <row r="203" spans="10:16" x14ac:dyDescent="0.3">
      <c r="J203"/>
      <c r="K203"/>
      <c r="L203"/>
      <c r="M203"/>
      <c r="N203"/>
      <c r="O203"/>
      <c r="P203"/>
    </row>
    <row r="204" spans="10:16" x14ac:dyDescent="0.3">
      <c r="J204"/>
      <c r="K204"/>
      <c r="L204"/>
      <c r="M204"/>
      <c r="N204"/>
      <c r="O204"/>
      <c r="P204"/>
    </row>
    <row r="205" spans="10:16" x14ac:dyDescent="0.3">
      <c r="J205"/>
      <c r="K205"/>
      <c r="L205"/>
      <c r="M205"/>
      <c r="N205"/>
      <c r="O205"/>
      <c r="P205"/>
    </row>
    <row r="206" spans="10:16" x14ac:dyDescent="0.3">
      <c r="J206"/>
      <c r="K206"/>
      <c r="L206"/>
      <c r="M206"/>
      <c r="N206"/>
      <c r="O206"/>
      <c r="P206"/>
    </row>
    <row r="207" spans="10:16" x14ac:dyDescent="0.3">
      <c r="J207"/>
      <c r="K207"/>
      <c r="L207"/>
      <c r="M207"/>
      <c r="N207"/>
      <c r="O207"/>
      <c r="P207"/>
    </row>
    <row r="208" spans="10:16" x14ac:dyDescent="0.3">
      <c r="J208"/>
      <c r="K208"/>
      <c r="L208"/>
      <c r="M208"/>
      <c r="N208"/>
      <c r="O208"/>
      <c r="P208"/>
    </row>
    <row r="209" spans="10:16" x14ac:dyDescent="0.3">
      <c r="J209"/>
      <c r="K209"/>
      <c r="L209"/>
      <c r="M209"/>
      <c r="N209"/>
      <c r="O209"/>
      <c r="P209"/>
    </row>
    <row r="210" spans="10:16" x14ac:dyDescent="0.3">
      <c r="J210"/>
      <c r="K210"/>
      <c r="L210"/>
      <c r="M210"/>
      <c r="N210"/>
      <c r="O210"/>
      <c r="P210"/>
    </row>
    <row r="211" spans="10:16" x14ac:dyDescent="0.3">
      <c r="J211"/>
      <c r="K211"/>
      <c r="L211"/>
      <c r="M211"/>
      <c r="N211"/>
      <c r="O211"/>
      <c r="P211"/>
    </row>
    <row r="212" spans="10:16" x14ac:dyDescent="0.3">
      <c r="J212"/>
      <c r="K212"/>
      <c r="L212"/>
      <c r="M212"/>
      <c r="N212"/>
      <c r="O212"/>
      <c r="P212"/>
    </row>
    <row r="213" spans="10:16" x14ac:dyDescent="0.3">
      <c r="J213"/>
      <c r="K213"/>
      <c r="L213"/>
      <c r="M213"/>
      <c r="N213"/>
      <c r="O213"/>
      <c r="P213"/>
    </row>
    <row r="214" spans="10:16" x14ac:dyDescent="0.3">
      <c r="J214"/>
      <c r="K214"/>
      <c r="L214"/>
      <c r="M214"/>
      <c r="N214"/>
      <c r="O214"/>
      <c r="P214"/>
    </row>
    <row r="215" spans="10:16" x14ac:dyDescent="0.3">
      <c r="J215"/>
      <c r="K215"/>
      <c r="L215"/>
      <c r="M215"/>
      <c r="N215"/>
      <c r="O215"/>
      <c r="P215"/>
    </row>
    <row r="216" spans="10:16" x14ac:dyDescent="0.3">
      <c r="J216"/>
      <c r="K216"/>
      <c r="L216"/>
      <c r="M216"/>
      <c r="N216"/>
      <c r="O216"/>
      <c r="P216"/>
    </row>
    <row r="217" spans="10:16" x14ac:dyDescent="0.3">
      <c r="J217"/>
      <c r="K217"/>
      <c r="L217"/>
      <c r="M217"/>
      <c r="N217"/>
      <c r="O217"/>
      <c r="P217"/>
    </row>
    <row r="218" spans="10:16" x14ac:dyDescent="0.3">
      <c r="J218"/>
      <c r="K218"/>
      <c r="L218"/>
      <c r="M218"/>
      <c r="N218"/>
      <c r="O218"/>
      <c r="P218"/>
    </row>
    <row r="219" spans="10:16" x14ac:dyDescent="0.3">
      <c r="J219"/>
      <c r="K219"/>
      <c r="L219"/>
      <c r="M219"/>
      <c r="N219"/>
      <c r="O219"/>
      <c r="P219"/>
    </row>
    <row r="220" spans="10:16" x14ac:dyDescent="0.3">
      <c r="J220"/>
      <c r="K220"/>
      <c r="L220"/>
      <c r="M220"/>
      <c r="N220"/>
      <c r="O220"/>
      <c r="P220"/>
    </row>
    <row r="221" spans="10:16" x14ac:dyDescent="0.3">
      <c r="J221"/>
      <c r="K221"/>
      <c r="L221"/>
      <c r="M221"/>
      <c r="N221"/>
      <c r="O221"/>
      <c r="P221"/>
    </row>
    <row r="222" spans="10:16" x14ac:dyDescent="0.3">
      <c r="J222"/>
      <c r="K222"/>
      <c r="L222"/>
      <c r="M222"/>
      <c r="N222"/>
      <c r="O222"/>
      <c r="P222"/>
    </row>
    <row r="223" spans="10:16" x14ac:dyDescent="0.3">
      <c r="J223"/>
      <c r="K223"/>
      <c r="L223"/>
      <c r="M223"/>
      <c r="N223"/>
      <c r="O223"/>
      <c r="P223"/>
    </row>
    <row r="224" spans="10:16" x14ac:dyDescent="0.3">
      <c r="J224"/>
      <c r="K224"/>
      <c r="L224"/>
      <c r="M224"/>
      <c r="N224"/>
      <c r="O224"/>
      <c r="P224"/>
    </row>
    <row r="225" spans="10:16" x14ac:dyDescent="0.3">
      <c r="J225"/>
      <c r="K225"/>
      <c r="L225"/>
      <c r="M225"/>
      <c r="N225"/>
      <c r="O225"/>
      <c r="P225"/>
    </row>
    <row r="226" spans="10:16" x14ac:dyDescent="0.3">
      <c r="J226"/>
      <c r="K226"/>
      <c r="L226"/>
      <c r="M226"/>
      <c r="N226"/>
      <c r="O226"/>
      <c r="P226"/>
    </row>
    <row r="227" spans="10:16" x14ac:dyDescent="0.3">
      <c r="J227"/>
      <c r="K227"/>
      <c r="L227"/>
      <c r="M227"/>
      <c r="N227"/>
      <c r="O227"/>
      <c r="P227"/>
    </row>
    <row r="228" spans="10:16" x14ac:dyDescent="0.3">
      <c r="J228"/>
      <c r="K228"/>
      <c r="L228"/>
      <c r="M228"/>
      <c r="N228"/>
      <c r="O228"/>
      <c r="P228"/>
    </row>
    <row r="229" spans="10:16" x14ac:dyDescent="0.3">
      <c r="J229"/>
      <c r="K229"/>
      <c r="L229"/>
      <c r="M229"/>
      <c r="N229"/>
      <c r="O229"/>
      <c r="P229"/>
    </row>
    <row r="230" spans="10:16" x14ac:dyDescent="0.3">
      <c r="J230"/>
      <c r="K230"/>
      <c r="L230"/>
      <c r="M230"/>
      <c r="N230"/>
      <c r="O230"/>
      <c r="P230"/>
    </row>
    <row r="231" spans="10:16" x14ac:dyDescent="0.3">
      <c r="J231"/>
      <c r="K231"/>
      <c r="L231"/>
      <c r="M231"/>
      <c r="N231"/>
      <c r="O231"/>
      <c r="P231"/>
    </row>
    <row r="232" spans="10:16" x14ac:dyDescent="0.3">
      <c r="J232"/>
      <c r="K232"/>
      <c r="L232"/>
      <c r="M232"/>
      <c r="N232"/>
      <c r="O232"/>
      <c r="P232"/>
    </row>
    <row r="233" spans="10:16" x14ac:dyDescent="0.3">
      <c r="J233"/>
      <c r="K233"/>
      <c r="L233"/>
      <c r="M233"/>
      <c r="N233"/>
      <c r="O233"/>
      <c r="P233"/>
    </row>
    <row r="234" spans="10:16" x14ac:dyDescent="0.3">
      <c r="J234"/>
      <c r="K234"/>
      <c r="L234"/>
      <c r="M234"/>
      <c r="N234"/>
      <c r="O234"/>
      <c r="P234"/>
    </row>
    <row r="235" spans="10:16" x14ac:dyDescent="0.3">
      <c r="J235"/>
      <c r="K235"/>
      <c r="L235"/>
      <c r="M235"/>
      <c r="N235"/>
      <c r="O235"/>
      <c r="P235"/>
    </row>
    <row r="236" spans="10:16" x14ac:dyDescent="0.3">
      <c r="J236"/>
      <c r="K236"/>
      <c r="L236"/>
      <c r="M236"/>
      <c r="N236"/>
      <c r="O236"/>
      <c r="P236"/>
    </row>
    <row r="237" spans="10:16" x14ac:dyDescent="0.3">
      <c r="J237"/>
      <c r="K237"/>
      <c r="L237"/>
      <c r="M237"/>
      <c r="N237"/>
      <c r="O237"/>
      <c r="P237"/>
    </row>
    <row r="238" spans="10:16" x14ac:dyDescent="0.3">
      <c r="J238"/>
      <c r="K238"/>
      <c r="L238"/>
      <c r="M238"/>
      <c r="N238"/>
      <c r="O238"/>
      <c r="P238"/>
    </row>
    <row r="239" spans="10:16" x14ac:dyDescent="0.3">
      <c r="J239"/>
      <c r="K239"/>
      <c r="L239"/>
      <c r="M239"/>
      <c r="N239"/>
      <c r="O239"/>
      <c r="P239"/>
    </row>
    <row r="240" spans="10:16" x14ac:dyDescent="0.3">
      <c r="J240"/>
      <c r="K240"/>
      <c r="L240"/>
      <c r="M240"/>
      <c r="N240"/>
      <c r="O240"/>
      <c r="P240"/>
    </row>
    <row r="241" spans="10:16" x14ac:dyDescent="0.3">
      <c r="J241"/>
      <c r="K241"/>
      <c r="L241"/>
      <c r="M241"/>
      <c r="N241"/>
      <c r="O241"/>
      <c r="P241"/>
    </row>
    <row r="242" spans="10:16" x14ac:dyDescent="0.3">
      <c r="J242"/>
      <c r="K242"/>
      <c r="L242"/>
      <c r="M242"/>
      <c r="N242"/>
      <c r="O242"/>
      <c r="P242"/>
    </row>
    <row r="243" spans="10:16" x14ac:dyDescent="0.3">
      <c r="J243"/>
      <c r="K243"/>
      <c r="L243"/>
      <c r="M243"/>
      <c r="N243"/>
      <c r="O243"/>
      <c r="P243"/>
    </row>
    <row r="244" spans="10:16" x14ac:dyDescent="0.3">
      <c r="J244"/>
      <c r="K244"/>
      <c r="L244"/>
      <c r="M244"/>
      <c r="N244"/>
      <c r="O244"/>
      <c r="P244"/>
    </row>
    <row r="245" spans="10:16" x14ac:dyDescent="0.3">
      <c r="J245"/>
      <c r="K245"/>
      <c r="L245"/>
      <c r="M245"/>
      <c r="N245"/>
      <c r="O245"/>
      <c r="P245"/>
    </row>
    <row r="246" spans="10:16" x14ac:dyDescent="0.3">
      <c r="J246"/>
      <c r="K246"/>
      <c r="L246"/>
      <c r="M246"/>
      <c r="N246"/>
      <c r="O246"/>
      <c r="P246"/>
    </row>
    <row r="247" spans="10:16" x14ac:dyDescent="0.3">
      <c r="J247"/>
      <c r="K247"/>
      <c r="L247"/>
      <c r="M247"/>
      <c r="N247"/>
      <c r="O247"/>
      <c r="P247"/>
    </row>
    <row r="248" spans="10:16" x14ac:dyDescent="0.3">
      <c r="J248"/>
      <c r="K248"/>
      <c r="L248"/>
      <c r="M248"/>
      <c r="N248"/>
      <c r="O248"/>
      <c r="P248"/>
    </row>
    <row r="249" spans="10:16" x14ac:dyDescent="0.3">
      <c r="J249"/>
      <c r="K249"/>
      <c r="L249"/>
      <c r="M249"/>
      <c r="N249"/>
      <c r="O249"/>
      <c r="P249"/>
    </row>
    <row r="250" spans="10:16" x14ac:dyDescent="0.3">
      <c r="J250"/>
      <c r="K250"/>
      <c r="L250"/>
      <c r="M250"/>
      <c r="N250"/>
      <c r="O250"/>
      <c r="P250"/>
    </row>
    <row r="251" spans="10:16" x14ac:dyDescent="0.3">
      <c r="J251"/>
      <c r="K251"/>
      <c r="L251"/>
      <c r="M251"/>
      <c r="N251"/>
      <c r="O251"/>
      <c r="P251"/>
    </row>
    <row r="252" spans="10:16" x14ac:dyDescent="0.3">
      <c r="J252"/>
      <c r="K252"/>
      <c r="L252"/>
      <c r="M252"/>
      <c r="N252"/>
      <c r="O252"/>
      <c r="P252"/>
    </row>
    <row r="253" spans="10:16" x14ac:dyDescent="0.3">
      <c r="J253"/>
      <c r="K253"/>
      <c r="L253"/>
      <c r="M253"/>
      <c r="N253"/>
      <c r="O253"/>
      <c r="P253"/>
    </row>
    <row r="254" spans="10:16" x14ac:dyDescent="0.3">
      <c r="J254"/>
      <c r="K254"/>
      <c r="L254"/>
      <c r="M254"/>
      <c r="N254"/>
      <c r="O254"/>
      <c r="P254"/>
    </row>
    <row r="255" spans="10:16" x14ac:dyDescent="0.3">
      <c r="J255"/>
      <c r="K255"/>
      <c r="L255"/>
      <c r="M255"/>
      <c r="N255"/>
      <c r="O255"/>
      <c r="P255"/>
    </row>
    <row r="256" spans="10:16" x14ac:dyDescent="0.3">
      <c r="J256"/>
      <c r="K256"/>
      <c r="L256"/>
      <c r="M256"/>
      <c r="N256"/>
      <c r="O256"/>
      <c r="P256"/>
    </row>
    <row r="257" spans="10:16" x14ac:dyDescent="0.3">
      <c r="J257"/>
      <c r="K257"/>
      <c r="L257"/>
      <c r="M257"/>
      <c r="N257"/>
      <c r="O257"/>
      <c r="P257"/>
    </row>
    <row r="258" spans="10:16" x14ac:dyDescent="0.3">
      <c r="J258"/>
      <c r="K258"/>
      <c r="L258"/>
      <c r="M258"/>
      <c r="N258"/>
      <c r="O258"/>
      <c r="P258"/>
    </row>
    <row r="259" spans="10:16" x14ac:dyDescent="0.3">
      <c r="J259"/>
      <c r="K259"/>
      <c r="L259"/>
      <c r="M259"/>
      <c r="N259"/>
      <c r="O259"/>
      <c r="P259"/>
    </row>
    <row r="260" spans="10:16" x14ac:dyDescent="0.3">
      <c r="J260"/>
      <c r="K260"/>
      <c r="L260"/>
      <c r="M260"/>
      <c r="N260"/>
      <c r="O260"/>
      <c r="P260"/>
    </row>
    <row r="261" spans="10:16" x14ac:dyDescent="0.3">
      <c r="J261"/>
      <c r="K261"/>
      <c r="L261"/>
      <c r="M261"/>
      <c r="N261"/>
      <c r="O261"/>
      <c r="P261"/>
    </row>
    <row r="262" spans="10:16" x14ac:dyDescent="0.3">
      <c r="J262"/>
      <c r="K262"/>
      <c r="L262"/>
      <c r="M262"/>
      <c r="N262"/>
      <c r="O262"/>
      <c r="P262"/>
    </row>
    <row r="263" spans="10:16" x14ac:dyDescent="0.3">
      <c r="J263"/>
      <c r="K263"/>
      <c r="L263"/>
      <c r="M263"/>
      <c r="N263"/>
      <c r="O263"/>
      <c r="P263"/>
    </row>
    <row r="264" spans="10:16" x14ac:dyDescent="0.3">
      <c r="J264"/>
      <c r="K264"/>
      <c r="L264"/>
      <c r="M264"/>
      <c r="N264"/>
      <c r="O264"/>
      <c r="P264"/>
    </row>
    <row r="265" spans="10:16" x14ac:dyDescent="0.3">
      <c r="J265"/>
      <c r="K265"/>
      <c r="L265"/>
      <c r="M265"/>
      <c r="N265"/>
      <c r="O265"/>
      <c r="P265"/>
    </row>
    <row r="266" spans="10:16" x14ac:dyDescent="0.3">
      <c r="J266"/>
      <c r="K266"/>
      <c r="L266"/>
      <c r="M266"/>
      <c r="N266"/>
      <c r="O266"/>
      <c r="P266"/>
    </row>
    <row r="267" spans="10:16" x14ac:dyDescent="0.3">
      <c r="J267"/>
      <c r="K267"/>
      <c r="L267"/>
      <c r="M267"/>
      <c r="N267"/>
      <c r="O267"/>
      <c r="P267"/>
    </row>
    <row r="268" spans="10:16" x14ac:dyDescent="0.3">
      <c r="J268"/>
      <c r="K268"/>
      <c r="L268"/>
      <c r="M268"/>
      <c r="N268"/>
      <c r="O268"/>
      <c r="P268"/>
    </row>
    <row r="269" spans="10:16" x14ac:dyDescent="0.3">
      <c r="J269"/>
      <c r="K269"/>
      <c r="L269"/>
      <c r="M269"/>
      <c r="N269"/>
      <c r="O269"/>
      <c r="P269"/>
    </row>
    <row r="270" spans="10:16" x14ac:dyDescent="0.3">
      <c r="J270"/>
      <c r="K270"/>
      <c r="L270"/>
      <c r="M270"/>
      <c r="N270"/>
      <c r="O270"/>
      <c r="P270"/>
    </row>
    <row r="271" spans="10:16" x14ac:dyDescent="0.3">
      <c r="J271"/>
      <c r="K271"/>
      <c r="L271"/>
      <c r="M271"/>
      <c r="N271"/>
      <c r="O271"/>
      <c r="P271"/>
    </row>
  </sheetData>
  <mergeCells count="56">
    <mergeCell ref="A58:B58"/>
    <mergeCell ref="A59:B59"/>
    <mergeCell ref="A52:B52"/>
    <mergeCell ref="A53:B53"/>
    <mergeCell ref="A54:B54"/>
    <mergeCell ref="A55:B55"/>
    <mergeCell ref="A56:B56"/>
    <mergeCell ref="A57:B57"/>
    <mergeCell ref="A46:B46"/>
    <mergeCell ref="A47:B47"/>
    <mergeCell ref="A48:I48"/>
    <mergeCell ref="A49:B49"/>
    <mergeCell ref="A50:B50"/>
    <mergeCell ref="A51:B51"/>
    <mergeCell ref="A39:B39"/>
    <mergeCell ref="A41:B41"/>
    <mergeCell ref="A42:B42"/>
    <mergeCell ref="A43:B43"/>
    <mergeCell ref="A44:B44"/>
    <mergeCell ref="A45:B45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" right="0.7" top="0.75" bottom="0.75" header="0.3" footer="0.3"/>
  <pageSetup paperSize="9" orientation="landscape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2026-02-26T08:48:04Z</dcterms:created>
  <dcterms:modified xsi:type="dcterms:W3CDTF">2026-02-26T08:49:44Z</dcterms:modified>
</cp:coreProperties>
</file>