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E29" i="1" l="1"/>
  <c r="E28" i="1"/>
  <c r="E27" i="1"/>
  <c r="F24" i="1"/>
  <c r="F30" i="1" s="1"/>
  <c r="E23" i="1"/>
  <c r="E22" i="1"/>
  <c r="E21" i="1"/>
  <c r="F15" i="1"/>
  <c r="F14" i="1"/>
  <c r="F13" i="1"/>
  <c r="F10" i="1"/>
  <c r="F9" i="1"/>
  <c r="F8" i="1"/>
  <c r="F7" i="1"/>
  <c r="F6" i="1"/>
  <c r="F5" i="1"/>
  <c r="F12" i="1" l="1"/>
  <c r="F16" i="1" s="1"/>
</calcChain>
</file>

<file path=xl/sharedStrings.xml><?xml version="1.0" encoding="utf-8"?>
<sst xmlns="http://schemas.openxmlformats.org/spreadsheetml/2006/main" count="79" uniqueCount="51">
  <si>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</si>
  <si>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</si>
  <si>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</si>
  <si>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</si>
  <si>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</si>
  <si>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- 1553,2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</si>
  <si>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</si>
  <si>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</si>
  <si>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</si>
  <si>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</si>
  <si>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- 134,1 кв.м.                                         </t>
  </si>
  <si>
    <t xml:space="preserve">ежедневно    </t>
  </si>
  <si>
    <t xml:space="preserve">Содержание придомовой территории 1 класса - 466,3 кв.м., </t>
  </si>
  <si>
    <t>6 раз в неделю</t>
  </si>
  <si>
    <t>перасчет за некачественную уборку</t>
  </si>
  <si>
    <t>Дератизация подвального помещения</t>
  </si>
  <si>
    <t>ежемесячно</t>
  </si>
  <si>
    <t>Промывка и опрессовка системы отопления (13.06.2019г.)</t>
  </si>
  <si>
    <t xml:space="preserve">1 раз перед началом отопительного периода </t>
  </si>
  <si>
    <t>Итого:</t>
  </si>
  <si>
    <t xml:space="preserve">ОДН на водоснабжение </t>
  </si>
  <si>
    <t>руб./ м2</t>
  </si>
  <si>
    <t xml:space="preserve">ОДН на водоотведение </t>
  </si>
  <si>
    <t xml:space="preserve">ОДН на электроснабжение </t>
  </si>
  <si>
    <t>Итого по содержанию:</t>
  </si>
  <si>
    <t>РЕМОНТ ОБЩЕГО ИМУЩЕСТВА</t>
  </si>
  <si>
    <t xml:space="preserve">Фактический объем выполненных работ </t>
  </si>
  <si>
    <t>Очистка придомовой территории от снега (услуги экскаватора-погрузчика) 09.01.2019г</t>
  </si>
  <si>
    <t>январь 2019г</t>
  </si>
  <si>
    <t>час</t>
  </si>
  <si>
    <t>Услуги автогидроподъемника (очистка кровли от снега и наледи)  10.01.2019г</t>
  </si>
  <si>
    <t>Услуги автогидроподъемника (очистка кровли от снега и наледи)  14.01.2019г</t>
  </si>
  <si>
    <t>Очистка придомовой территории от снега (услуги минипогрузчика Mustang 2066) 31.01.2019г</t>
  </si>
  <si>
    <t>Услуги автогидроподъемника (очистка кровли от снега и наледи)  31.01.2019г</t>
  </si>
  <si>
    <t>Очистка придомовой территории от снега (услуги минипогрузчика Mustang 2066) 12.02.2019г</t>
  </si>
  <si>
    <t>февраль 2019г</t>
  </si>
  <si>
    <t>Услуги автогидроподъемника (очистка кровли от снега и наледи)  14.03.2019г</t>
  </si>
  <si>
    <t>март 2019г</t>
  </si>
  <si>
    <t>Очистка придомовой территории от снега ( услуги экскаватора-погрузчика) 19.03.2019г</t>
  </si>
  <si>
    <t>Замена стояка ХВС кв. №№ 20,23,26</t>
  </si>
  <si>
    <t>апрель 2019г</t>
  </si>
  <si>
    <t>м.п.</t>
  </si>
  <si>
    <t>Замена светильников с лампами накаливания на светодиодные светильники с датчиками на движение на л/площадках в подъездах №№ 1,2,3</t>
  </si>
  <si>
    <t>май 2019г</t>
  </si>
  <si>
    <t>шт</t>
  </si>
  <si>
    <t>Обработка фасада универсальной проникающей гидроизоляцией по кирпичным стенам кв. № 20</t>
  </si>
  <si>
    <t>ноябрь 2019г</t>
  </si>
  <si>
    <t>кв.м.</t>
  </si>
  <si>
    <t>Итого по ремонту: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</si>
  <si>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</si>
  <si>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Отчет о выполнении договора управления многоквартирным домом                                                        № 9 по ул. Швейников, г. Сортавала 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</si>
</sst>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2" xfId="0" applyFont="1" applyBorder="1" applyAlignment="1">
      <alignment horizontal="left" wrapText="1"/>
    </xf>
    <xf numFmtId="0" fontId="0" fillId="0" borderId="12" xfId="0" applyFont="1" applyBorder="1" applyAlignment="1">
      <alignment horizontal="center" wrapText="1"/>
    </xf>
    <xf numFmtId="2" fontId="0" fillId="0" borderId="12" xfId="0" applyNumberFormat="1" applyFont="1" applyBorder="1" applyAlignment="1">
      <alignment horizont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64;&#1074;&#1077;&#1081;&#1085;&#1080;&#1082;&#1086;&#1074;,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уст 2017г"/>
      <sheetName val="сент 2017г"/>
      <sheetName val="окт 2017г"/>
      <sheetName val="нояб 2017г"/>
      <sheetName val="дек 2017г"/>
      <sheetName val="2017"/>
      <sheetName val="янв 2018г"/>
      <sheetName val="февр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г"/>
      <sheetName val="окт 2018г"/>
      <sheetName val="нояб 2018"/>
      <sheetName val="дек 2018"/>
      <sheetName val="2018г"/>
      <sheetName val="янв 2019"/>
      <sheetName val="февр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 2020"/>
      <sheetName val="март 2020"/>
      <sheetName val="апр 2020"/>
      <sheetName val="май 2020"/>
      <sheetName val="июнь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5">
          <cell r="F15">
            <v>1164.9000000000001</v>
          </cell>
        </row>
        <row r="16">
          <cell r="F16">
            <v>745.53599999999994</v>
          </cell>
        </row>
        <row r="17">
          <cell r="F17">
            <v>2547.248</v>
          </cell>
        </row>
      </sheetData>
      <sheetData sheetId="39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5">
          <cell r="F15">
            <v>1025.1120000000001</v>
          </cell>
        </row>
        <row r="16">
          <cell r="F16">
            <v>652.34400000000005</v>
          </cell>
        </row>
        <row r="17">
          <cell r="F17">
            <v>2485.1200000000003</v>
          </cell>
        </row>
      </sheetData>
      <sheetData sheetId="40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5">
          <cell r="F15">
            <v>730.00400000000002</v>
          </cell>
        </row>
        <row r="16">
          <cell r="F16">
            <v>465.96</v>
          </cell>
        </row>
        <row r="17">
          <cell r="F17">
            <v>2655.9720000000002</v>
          </cell>
        </row>
      </sheetData>
      <sheetData sheetId="41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-3109.51</v>
          </cell>
        </row>
        <row r="14">
          <cell r="F14">
            <v>372.76799999999997</v>
          </cell>
        </row>
        <row r="16">
          <cell r="F16">
            <v>1910.4359999999999</v>
          </cell>
        </row>
        <row r="17">
          <cell r="F17">
            <v>1227.028</v>
          </cell>
        </row>
        <row r="18">
          <cell r="F18">
            <v>2609.3760000000002</v>
          </cell>
        </row>
      </sheetData>
      <sheetData sheetId="42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5">
          <cell r="F15">
            <v>1832.7760000000001</v>
          </cell>
        </row>
        <row r="16">
          <cell r="F16">
            <v>1180.432</v>
          </cell>
        </row>
        <row r="17">
          <cell r="F17">
            <v>823.19600000000003</v>
          </cell>
        </row>
      </sheetData>
      <sheetData sheetId="43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6">
          <cell r="F16">
            <v>1382.348</v>
          </cell>
        </row>
        <row r="17">
          <cell r="F17">
            <v>885.32399999999996</v>
          </cell>
        </row>
        <row r="18">
          <cell r="F18">
            <v>1180.432</v>
          </cell>
        </row>
      </sheetData>
      <sheetData sheetId="44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6">
          <cell r="F16">
            <v>745.53599999999994</v>
          </cell>
        </row>
        <row r="17">
          <cell r="F17">
            <v>497.024</v>
          </cell>
        </row>
        <row r="18">
          <cell r="F18">
            <v>1817.2439999999999</v>
          </cell>
        </row>
      </sheetData>
      <sheetData sheetId="45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6">
          <cell r="F16">
            <v>667.87599999999998</v>
          </cell>
        </row>
        <row r="17">
          <cell r="F17">
            <v>450.428</v>
          </cell>
        </row>
        <row r="18">
          <cell r="F18">
            <v>1832.7760000000001</v>
          </cell>
        </row>
      </sheetData>
      <sheetData sheetId="46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6">
          <cell r="F16">
            <v>31.064</v>
          </cell>
        </row>
        <row r="17">
          <cell r="F17">
            <v>15.532</v>
          </cell>
        </row>
        <row r="18">
          <cell r="F18">
            <v>2407.46</v>
          </cell>
        </row>
      </sheetData>
      <sheetData sheetId="47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6">
          <cell r="F16">
            <v>403.80200000000008</v>
          </cell>
        </row>
        <row r="17">
          <cell r="F17">
            <v>264.05400000000003</v>
          </cell>
        </row>
        <row r="18">
          <cell r="F18">
            <v>3168.5480000000002</v>
          </cell>
        </row>
      </sheetData>
      <sheetData sheetId="48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6">
          <cell r="F16">
            <v>341.70400000000001</v>
          </cell>
        </row>
        <row r="17">
          <cell r="F17">
            <v>217.44800000000004</v>
          </cell>
        </row>
        <row r="18">
          <cell r="F18">
            <v>2096.8200000000002</v>
          </cell>
        </row>
      </sheetData>
      <sheetData sheetId="49">
        <row r="9">
          <cell r="F9">
            <v>6095.4359999999997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  <row r="16">
          <cell r="F16">
            <v>900.83</v>
          </cell>
        </row>
        <row r="17">
          <cell r="F17">
            <v>574.74</v>
          </cell>
        </row>
        <row r="18">
          <cell r="F18">
            <v>3199.66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C5" sqref="C5:D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ht="33" customHeight="1" x14ac:dyDescent="0.3">
      <c r="A1" s="1" t="s">
        <v>50</v>
      </c>
      <c r="B1" s="1"/>
      <c r="C1" s="1"/>
      <c r="D1" s="1"/>
      <c r="E1" s="1"/>
      <c r="F1" s="1"/>
      <c r="G1" s="1"/>
      <c r="H1" s="1"/>
      <c r="I1" s="1"/>
    </row>
    <row r="3" spans="1:9" ht="110.25" customHeight="1" x14ac:dyDescent="0.3">
      <c r="A3" s="2" t="s">
        <v>0</v>
      </c>
      <c r="B3" s="2" t="s">
        <v>1</v>
      </c>
      <c r="C3" s="3" t="s">
        <v>2</v>
      </c>
      <c r="D3" s="4"/>
      <c r="E3" s="2" t="s">
        <v>3</v>
      </c>
      <c r="F3" s="2" t="s">
        <v>4</v>
      </c>
    </row>
    <row r="4" spans="1:9" ht="15" customHeight="1" x14ac:dyDescent="0.3">
      <c r="A4" s="5" t="s">
        <v>5</v>
      </c>
      <c r="B4" s="6"/>
      <c r="C4" s="6"/>
      <c r="D4" s="6"/>
      <c r="E4" s="6"/>
      <c r="F4" s="7"/>
    </row>
    <row r="5" spans="1:9" ht="137.25" customHeight="1" x14ac:dyDescent="0.3">
      <c r="A5" s="8" t="s">
        <v>6</v>
      </c>
      <c r="B5" s="9" t="s">
        <v>7</v>
      </c>
      <c r="C5" s="10" t="s">
        <v>8</v>
      </c>
      <c r="D5" s="11"/>
      <c r="E5" s="12">
        <v>3.93</v>
      </c>
      <c r="F5" s="13">
        <f>'[1]янв 2019'!F9+'[1]февр 2019'!F9+'[1]март 2019'!F9+'[1]апр 2019'!F9+'[1]май 2019'!F9+'[1]июнь 2019'!F9+'[1]июль 2019'!F9+'[1]авг 2019'!F9+'[1]сент 2019'!F9+'[1]окт 2019'!F9+'[1]нояб 2019'!F9+'[1]дек 2019'!F9</f>
        <v>73240.271999999997</v>
      </c>
    </row>
    <row r="6" spans="1:9" ht="28.5" customHeight="1" x14ac:dyDescent="0.3">
      <c r="A6" s="14" t="s">
        <v>9</v>
      </c>
      <c r="B6" s="15" t="s">
        <v>7</v>
      </c>
      <c r="C6" s="16" t="s">
        <v>8</v>
      </c>
      <c r="D6" s="17"/>
      <c r="E6" s="18">
        <v>2.27</v>
      </c>
      <c r="F6" s="13">
        <f>'[1]янв 2019'!F10+'[1]февр 2019'!F10+'[1]март 2019'!F10+'[1]апр 2019'!F10+'[1]май 2019'!F10+'[1]июнь 2019'!F10+'[1]июль 2019'!F10+'[1]авг 2019'!F10+'[1]сент 2019'!F10+'[1]окт 2019'!F10+'[1]нояб 2019'!F10+'[1]дек 2019'!F10</f>
        <v>42309.168000000005</v>
      </c>
    </row>
    <row r="7" spans="1:9" ht="28.8" x14ac:dyDescent="0.3">
      <c r="A7" s="14" t="s">
        <v>10</v>
      </c>
      <c r="B7" s="15" t="s">
        <v>11</v>
      </c>
      <c r="C7" s="16" t="s">
        <v>8</v>
      </c>
      <c r="D7" s="17"/>
      <c r="E7" s="18">
        <v>2.4300000000000002</v>
      </c>
      <c r="F7" s="19">
        <f>'[1]янв 2019'!F11+'[1]февр 2019'!F11+'[1]март 2019'!F11+'[1]апр 2019'!F11+'[1]май 2019'!F11+'[1]июнь 2019'!F11+'[1]июль 2019'!F11+'[1]авг 2019'!F11+'[1]сент 2019'!F11+'[1]окт 2019'!F11+'[1]нояб 2019'!F11+'[1]дек 2019'!F11</f>
        <v>45291.311999999998</v>
      </c>
    </row>
    <row r="8" spans="1:9" ht="45" customHeight="1" x14ac:dyDescent="0.3">
      <c r="A8" s="20" t="s">
        <v>12</v>
      </c>
      <c r="B8" s="21" t="s">
        <v>13</v>
      </c>
      <c r="C8" s="10" t="s">
        <v>8</v>
      </c>
      <c r="D8" s="11"/>
      <c r="E8" s="18">
        <v>4.29</v>
      </c>
      <c r="F8" s="22">
        <f>'[1]янв 2019'!F12+'[1]февр 2019'!F12+'[1]март 2019'!F12+'[1]апр 2019'!F12+'[1]май 2019'!F12+'[1]июнь 2019'!F12+'[1]июль 2019'!F12+'[1]авг 2019'!F12+'[1]сент 2019'!F12+'[1]окт 2019'!F12+'[1]нояб 2019'!F12+'[1]дек 2019'!F12</f>
        <v>79958.736000000019</v>
      </c>
    </row>
    <row r="9" spans="1:9" ht="43.2" x14ac:dyDescent="0.3">
      <c r="A9" s="23"/>
      <c r="B9" s="24"/>
      <c r="C9" s="25"/>
      <c r="D9" s="26"/>
      <c r="E9" s="18" t="s">
        <v>14</v>
      </c>
      <c r="F9" s="22">
        <f>'[1]апр 2019'!F13</f>
        <v>-3109.51</v>
      </c>
    </row>
    <row r="10" spans="1:9" ht="28.8" x14ac:dyDescent="0.3">
      <c r="A10" s="27" t="s">
        <v>15</v>
      </c>
      <c r="B10" s="28" t="s">
        <v>16</v>
      </c>
      <c r="C10" s="16" t="s">
        <v>8</v>
      </c>
      <c r="D10" s="17"/>
      <c r="E10" s="29">
        <v>0.24</v>
      </c>
      <c r="F10" s="29">
        <f>'[1]янв 2019'!F13+'[1]февр 2019'!F13+'[1]март 2019'!F13+'[1]апр 2019'!F14+'[1]май 2019'!F13+'[1]июнь 2019'!F13+'[1]июль 2019'!F13+'[1]авг 2019'!F13+'[1]сент 2019'!F13+'[1]окт 2019'!F13+'[1]нояб 2019'!F13+'[1]дек 2019'!F13</f>
        <v>4473.2159999999994</v>
      </c>
    </row>
    <row r="11" spans="1:9" ht="61.5" customHeight="1" x14ac:dyDescent="0.3">
      <c r="A11" s="14" t="s">
        <v>17</v>
      </c>
      <c r="B11" s="30" t="s">
        <v>18</v>
      </c>
      <c r="C11" s="16" t="s">
        <v>8</v>
      </c>
      <c r="D11" s="17"/>
      <c r="E11" s="29">
        <v>0.08</v>
      </c>
      <c r="F11" s="29">
        <v>1500</v>
      </c>
    </row>
    <row r="12" spans="1:9" ht="15.75" customHeight="1" x14ac:dyDescent="0.3">
      <c r="A12" s="31" t="s">
        <v>19</v>
      </c>
      <c r="B12" s="30"/>
      <c r="C12" s="16"/>
      <c r="D12" s="17"/>
      <c r="E12" s="29"/>
      <c r="F12" s="32">
        <f>F5+F6+F7+F8+F9+F10+F11</f>
        <v>243663.19399999999</v>
      </c>
    </row>
    <row r="13" spans="1:9" ht="15" customHeight="1" x14ac:dyDescent="0.3">
      <c r="A13" s="27" t="s">
        <v>20</v>
      </c>
      <c r="B13" s="28" t="s">
        <v>16</v>
      </c>
      <c r="C13" s="16" t="s">
        <v>21</v>
      </c>
      <c r="D13" s="17"/>
      <c r="E13" s="33">
        <v>0.59</v>
      </c>
      <c r="F13" s="33">
        <f>'[1]янв 2019'!F15++'[1]февр 2019'!F15+'[1]март 2019'!F15+'[1]апр 2019'!F16+'[1]май 2019'!F15+'[1]июнь 2019'!F16+'[1]июль 2019'!F16+'[1]авг 2019'!F16+'[1]сент 2019'!F16+'[1]окт 2019'!F16+'[1]нояб 2019'!F16+'[1]дек 2019'!F16</f>
        <v>11136.387999999999</v>
      </c>
    </row>
    <row r="14" spans="1:9" x14ac:dyDescent="0.3">
      <c r="A14" s="27" t="s">
        <v>22</v>
      </c>
      <c r="B14" s="28" t="s">
        <v>16</v>
      </c>
      <c r="C14" s="16" t="s">
        <v>21</v>
      </c>
      <c r="D14" s="17"/>
      <c r="E14" s="33">
        <v>0.38</v>
      </c>
      <c r="F14" s="33">
        <f>'[1]янв 2019'!F16+'[1]февр 2019'!F16+'[1]март 2019'!F16+'[1]апр 2019'!F17+'[1]май 2019'!F16+'[1]июнь 2019'!F17+'[1]июль 2019'!F17+'[1]авг 2019'!F17+'[1]сент 2019'!F17+'[1]окт 2019'!F17+'[1]нояб 2019'!F17+'[1]дек 2019'!F17</f>
        <v>7175.85</v>
      </c>
    </row>
    <row r="15" spans="1:9" ht="15" customHeight="1" x14ac:dyDescent="0.3">
      <c r="A15" s="27" t="s">
        <v>23</v>
      </c>
      <c r="B15" s="28" t="s">
        <v>16</v>
      </c>
      <c r="C15" s="16" t="s">
        <v>21</v>
      </c>
      <c r="D15" s="17"/>
      <c r="E15" s="33">
        <v>1.44</v>
      </c>
      <c r="F15" s="33">
        <f>'[1]янв 2019'!F17+'[1]февр 2019'!F17+'[1]март 2019'!F17+'[1]апр 2019'!F18+'[1]май 2019'!F17+'[1]июнь 2019'!F18+'[1]июль 2019'!F18+'[1]авг 2019'!F18+'[1]сент 2019'!F18+'[1]окт 2019'!F18+'[1]нояб 2019'!F18+'[1]дек 2019'!F18</f>
        <v>26823.851999999999</v>
      </c>
    </row>
    <row r="16" spans="1:9" ht="23.25" customHeight="1" x14ac:dyDescent="0.3">
      <c r="A16" s="34" t="s">
        <v>24</v>
      </c>
      <c r="B16" s="35"/>
      <c r="C16" s="36"/>
      <c r="D16" s="37"/>
      <c r="E16" s="38"/>
      <c r="F16" s="39">
        <f>F12+F13+F14+F15</f>
        <v>288799.28399999999</v>
      </c>
    </row>
    <row r="17" spans="1:6" x14ac:dyDescent="0.3">
      <c r="A17" s="40" t="s">
        <v>25</v>
      </c>
      <c r="B17" s="40"/>
      <c r="C17" s="40"/>
      <c r="D17" s="40"/>
      <c r="E17" s="40"/>
      <c r="F17" s="40"/>
    </row>
    <row r="18" spans="1:6" ht="110.4" x14ac:dyDescent="0.3">
      <c r="A18" s="2" t="s">
        <v>0</v>
      </c>
      <c r="B18" s="2" t="s">
        <v>1</v>
      </c>
      <c r="C18" s="41" t="s">
        <v>2</v>
      </c>
      <c r="D18" s="18" t="s">
        <v>26</v>
      </c>
      <c r="E18" s="2" t="s">
        <v>3</v>
      </c>
      <c r="F18" s="2" t="s">
        <v>4</v>
      </c>
    </row>
    <row r="19" spans="1:6" ht="57.6" x14ac:dyDescent="0.3">
      <c r="A19" s="42" t="s">
        <v>27</v>
      </c>
      <c r="B19" s="41" t="s">
        <v>28</v>
      </c>
      <c r="C19" s="41" t="s">
        <v>29</v>
      </c>
      <c r="D19" s="18">
        <v>0.5</v>
      </c>
      <c r="E19" s="22">
        <v>1925</v>
      </c>
      <c r="F19" s="22">
        <v>963</v>
      </c>
    </row>
    <row r="20" spans="1:6" ht="48" customHeight="1" x14ac:dyDescent="0.3">
      <c r="A20" s="42" t="s">
        <v>30</v>
      </c>
      <c r="B20" s="41" t="s">
        <v>28</v>
      </c>
      <c r="C20" s="41" t="s">
        <v>29</v>
      </c>
      <c r="D20" s="41">
        <v>2.5</v>
      </c>
      <c r="E20" s="22">
        <v>1760</v>
      </c>
      <c r="F20" s="22">
        <v>4400</v>
      </c>
    </row>
    <row r="21" spans="1:6" ht="47.25" customHeight="1" x14ac:dyDescent="0.3">
      <c r="A21" s="42" t="s">
        <v>31</v>
      </c>
      <c r="B21" s="41" t="s">
        <v>28</v>
      </c>
      <c r="C21" s="41" t="s">
        <v>29</v>
      </c>
      <c r="D21" s="41">
        <v>1</v>
      </c>
      <c r="E21" s="22">
        <f>F21/D21</f>
        <v>1760</v>
      </c>
      <c r="F21" s="22">
        <v>1760</v>
      </c>
    </row>
    <row r="22" spans="1:6" ht="60" customHeight="1" x14ac:dyDescent="0.3">
      <c r="A22" s="42" t="s">
        <v>32</v>
      </c>
      <c r="B22" s="41" t="s">
        <v>28</v>
      </c>
      <c r="C22" s="41" t="s">
        <v>29</v>
      </c>
      <c r="D22" s="41">
        <v>3</v>
      </c>
      <c r="E22" s="22">
        <f>F22/D22</f>
        <v>1210</v>
      </c>
      <c r="F22" s="22">
        <v>3630</v>
      </c>
    </row>
    <row r="23" spans="1:6" ht="48.75" customHeight="1" x14ac:dyDescent="0.3">
      <c r="A23" s="42" t="s">
        <v>33</v>
      </c>
      <c r="B23" s="41" t="s">
        <v>28</v>
      </c>
      <c r="C23" s="41" t="s">
        <v>29</v>
      </c>
      <c r="D23" s="41">
        <v>2</v>
      </c>
      <c r="E23" s="22">
        <f>F23/D23</f>
        <v>1650</v>
      </c>
      <c r="F23" s="22">
        <v>3300</v>
      </c>
    </row>
    <row r="24" spans="1:6" ht="57.6" x14ac:dyDescent="0.3">
      <c r="A24" s="42" t="s">
        <v>34</v>
      </c>
      <c r="B24" s="41" t="s">
        <v>35</v>
      </c>
      <c r="C24" s="41" t="s">
        <v>29</v>
      </c>
      <c r="D24" s="41">
        <v>0.5</v>
      </c>
      <c r="E24" s="22">
        <v>1210</v>
      </c>
      <c r="F24" s="22">
        <f>E24*D24</f>
        <v>605</v>
      </c>
    </row>
    <row r="25" spans="1:6" ht="45" customHeight="1" x14ac:dyDescent="0.3">
      <c r="A25" s="42" t="s">
        <v>36</v>
      </c>
      <c r="B25" s="41" t="s">
        <v>37</v>
      </c>
      <c r="C25" s="41" t="s">
        <v>29</v>
      </c>
      <c r="D25" s="41">
        <v>1</v>
      </c>
      <c r="E25" s="22">
        <v>1650</v>
      </c>
      <c r="F25" s="22">
        <v>1650</v>
      </c>
    </row>
    <row r="26" spans="1:6" ht="44.25" customHeight="1" x14ac:dyDescent="0.3">
      <c r="A26" s="42" t="s">
        <v>38</v>
      </c>
      <c r="B26" s="41" t="s">
        <v>37</v>
      </c>
      <c r="C26" s="41" t="s">
        <v>29</v>
      </c>
      <c r="D26" s="41">
        <v>0.33</v>
      </c>
      <c r="E26" s="22">
        <v>1925</v>
      </c>
      <c r="F26" s="22">
        <v>635</v>
      </c>
    </row>
    <row r="27" spans="1:6" ht="28.8" x14ac:dyDescent="0.3">
      <c r="A27" s="42" t="s">
        <v>39</v>
      </c>
      <c r="B27" s="41" t="s">
        <v>40</v>
      </c>
      <c r="C27" s="41" t="s">
        <v>41</v>
      </c>
      <c r="D27" s="41">
        <v>10</v>
      </c>
      <c r="E27" s="22">
        <f>F27/D27</f>
        <v>1099.8</v>
      </c>
      <c r="F27" s="22">
        <v>10998</v>
      </c>
    </row>
    <row r="28" spans="1:6" ht="90.75" customHeight="1" x14ac:dyDescent="0.3">
      <c r="A28" s="42" t="s">
        <v>42</v>
      </c>
      <c r="B28" s="41" t="s">
        <v>43</v>
      </c>
      <c r="C28" s="41" t="s">
        <v>44</v>
      </c>
      <c r="D28" s="41">
        <v>12</v>
      </c>
      <c r="E28" s="22">
        <f>F28/D28</f>
        <v>2487.0833333333335</v>
      </c>
      <c r="F28" s="22">
        <v>29845</v>
      </c>
    </row>
    <row r="29" spans="1:6" ht="60" customHeight="1" x14ac:dyDescent="0.3">
      <c r="A29" s="42" t="s">
        <v>45</v>
      </c>
      <c r="B29" s="41" t="s">
        <v>46</v>
      </c>
      <c r="C29" s="41" t="s">
        <v>47</v>
      </c>
      <c r="D29" s="41">
        <v>13.5</v>
      </c>
      <c r="E29" s="22">
        <f>F29/D29:D29</f>
        <v>574.81481481481478</v>
      </c>
      <c r="F29" s="22">
        <v>7760</v>
      </c>
    </row>
    <row r="30" spans="1:6" x14ac:dyDescent="0.3">
      <c r="A30" s="43" t="s">
        <v>48</v>
      </c>
      <c r="B30" s="44"/>
      <c r="C30" s="44"/>
      <c r="D30" s="44"/>
      <c r="E30" s="45"/>
      <c r="F30" s="45">
        <f>F19+F20+F21+F22+F23+F24+F25+F26+F27+F28+F29</f>
        <v>65546</v>
      </c>
    </row>
    <row r="31" spans="1:6" x14ac:dyDescent="0.3">
      <c r="A31" s="46"/>
      <c r="B31" s="47"/>
      <c r="C31" s="47"/>
      <c r="D31" s="47"/>
      <c r="E31" s="48"/>
      <c r="F31" s="47"/>
    </row>
    <row r="33" spans="1:6" x14ac:dyDescent="0.3">
      <c r="A33" s="49"/>
    </row>
    <row r="37" spans="1:6" x14ac:dyDescent="0.3">
      <c r="F37" t="s">
        <v>49</v>
      </c>
    </row>
  </sheetData>
  <mergeCells count="16">
    <mergeCell ref="C12:D12"/>
    <mergeCell ref="C13:D13"/>
    <mergeCell ref="C14:D14"/>
    <mergeCell ref="C15:D15"/>
    <mergeCell ref="A17:F17"/>
    <mergeCell ref="C7:D7"/>
    <mergeCell ref="A8:A9"/>
    <mergeCell ref="B8:B9"/>
    <mergeCell ref="C8:D9"/>
    <mergeCell ref="C10:D10"/>
    <mergeCell ref="C11:D11"/>
    <mergeCell ref="A1:I1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2020-05-13T10:00:29Z</dcterms:created>
  <dcterms:modified xsi:type="dcterms:W3CDTF">2020-05-13T10:02:40Z</dcterms:modified>
</cp:coreProperties>
</file>