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L32" i="1" l="1"/>
  <c r="F32" i="1"/>
  <c r="E30" i="1"/>
  <c r="E29" i="1"/>
  <c r="E28" i="1"/>
  <c r="E27" i="1"/>
  <c r="E25" i="1"/>
  <c r="E21" i="1"/>
  <c r="L18" i="1"/>
  <c r="F17" i="1"/>
  <c r="F16" i="1"/>
  <c r="N16" i="1" s="1"/>
  <c r="F15" i="1"/>
  <c r="N15" i="1" s="1"/>
  <c r="F14" i="1"/>
  <c r="N14" i="1" s="1"/>
  <c r="F13" i="1"/>
  <c r="F12" i="1"/>
  <c r="F10" i="1"/>
  <c r="F9" i="1"/>
  <c r="F8" i="1"/>
  <c r="F7" i="1"/>
  <c r="F6" i="1"/>
  <c r="F18" i="1" s="1"/>
  <c r="M13" i="1" l="1"/>
</calcChain>
</file>

<file path=xl/sharedStrings.xml><?xml version="1.0" encoding="utf-8"?>
<sst xmlns="http://schemas.openxmlformats.org/spreadsheetml/2006/main" count="88" uniqueCount="62">
  <si>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</si>
  <si>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</si>
  <si>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</si>
  <si>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</si>
  <si>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</si>
  <si>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- 1553,2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</si>
  <si>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</si>
  <si>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</si>
  <si>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</si>
  <si>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01.01.2018г - 30.06.2018г             -  3,57                    с 01.07.2018г - 31.12.2018г         -  3,93</t>
  </si>
  <si>
    <t>Аварийно-диспетчерская служба</t>
  </si>
  <si>
    <t>с 01.01.2018г - 30.06.2018г             -  2,07                    с 01.07.2018г - 31.12.2018г         -  2,27</t>
  </si>
  <si>
    <t xml:space="preserve">Уборка лестничных клеток - 134,1 кв.м.                                         </t>
  </si>
  <si>
    <t xml:space="preserve">ежедневно    </t>
  </si>
  <si>
    <t>с 01.01.2018г - 30.06.2018г             -  2,28                  с 01.07.2018г - 31.12.2018г         -  2,43</t>
  </si>
  <si>
    <t xml:space="preserve">Содержание придомовой территории 1 класса - 466,3 кв.м., </t>
  </si>
  <si>
    <t>6 раз в неделю</t>
  </si>
  <si>
    <t>с 01.01.2018г - 30.06.2018г             -  3,53                с 01.07.2018г - 31.12.2018г         -  4,29</t>
  </si>
  <si>
    <t>Дератизация подвального помещения</t>
  </si>
  <si>
    <t>ежемесячно</t>
  </si>
  <si>
    <t>Промывка и опрессовка системы отопления (14.06.2018г.)</t>
  </si>
  <si>
    <t xml:space="preserve">1 раз перед началом отопительного периода </t>
  </si>
  <si>
    <t>шт</t>
  </si>
  <si>
    <t>Замена лампочек,  предохранителей, вставок в подъездах</t>
  </si>
  <si>
    <t>руб./ м2</t>
  </si>
  <si>
    <t>Диспетчеризация Узла учета тепловой энергии</t>
  </si>
  <si>
    <t xml:space="preserve">ОДН на водоснабжение </t>
  </si>
  <si>
    <t xml:space="preserve">ОДН на водоотведение </t>
  </si>
  <si>
    <t xml:space="preserve">ОДН на электроснабжение </t>
  </si>
  <si>
    <t xml:space="preserve">Сбор, вывоз  и  утилизация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</si>
  <si>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</si>
  <si>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</si>
  <si>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</si>
  <si>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</si>
  <si>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</si>
  <si>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доводчика подъезд № 2</t>
  </si>
  <si>
    <t>январь 2018г.</t>
  </si>
  <si>
    <t xml:space="preserve">Услуги автогидроподъемника по очистке кровли от снега и наледи </t>
  </si>
  <si>
    <t>февраль 2018г.</t>
  </si>
  <si>
    <t>час</t>
  </si>
  <si>
    <t>Услуги автогидроподъемника по очистке кровли от снега и сосулек</t>
  </si>
  <si>
    <t>март 2018г.</t>
  </si>
  <si>
    <t>Услуги экскаватора-погрузчика по уборке снега придомовой территрии              ( 22.03.2018г.)</t>
  </si>
  <si>
    <t xml:space="preserve">Обработка фасада универсальной проникающей гидроизоляцией по кирпичной кладке кв. №№ 10,11,13,16 </t>
  </si>
  <si>
    <t>июнь 2018г</t>
  </si>
  <si>
    <t>кв.м.</t>
  </si>
  <si>
    <t>Доставка песка в детскую песочницу, (работы по освобождению песочницы от старого песка, загрузка нового на придомовой территории</t>
  </si>
  <si>
    <t>июль 2018г</t>
  </si>
  <si>
    <t>м3</t>
  </si>
  <si>
    <t>Установка дополнительных снегозадержателей на кровле (со стороны ул. Швейников)</t>
  </si>
  <si>
    <t>август 2018г</t>
  </si>
  <si>
    <t>м.п.</t>
  </si>
  <si>
    <t>Замена общедомового прибора учета холодного водоснабжения (водомера) на вводе</t>
  </si>
  <si>
    <t>сентябрь 2018г</t>
  </si>
  <si>
    <t>Установка оголовка с крышкой на дренажный колодец на придомовой тер-и (подъезд № 1 со стороны ул. Швейников)</t>
  </si>
  <si>
    <t>октябрь 2018г</t>
  </si>
  <si>
    <t>Услуги автогидроподъемника (очистка кровли от снега и наледи)</t>
  </si>
  <si>
    <t>декабрь 2018г</t>
  </si>
  <si>
    <t>Итого по ремонту:</t>
  </si>
  <si>
    <t>ОТЧЕТ</t>
  </si>
  <si>
    <t>о выполнении договора управления МКД № 9 по ул. Швейников, г. Сортавала                                     за период  01.01.2018г -31.12.2018г.</t>
  </si>
  <si>
    <t>Услуги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</si>
</sst>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40;&#1050;&#1058;&#1067;%20&#1047;&#1040;%20&#1052;&#1045;&#1057;&#1071;&#1062;%20&#1064;&#1074;&#1077;&#1081;&#1085;&#1080;&#1082;&#1086;&#1074;,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г"/>
      <sheetName val="окт 2017г"/>
      <sheetName val="нояб 2017г"/>
      <sheetName val="дек 2017г"/>
      <sheetName val="2017"/>
      <sheetName val="янв 2018г"/>
      <sheetName val="февр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г"/>
      <sheetName val="окт 2018г"/>
      <sheetName val="нояб 2018"/>
      <sheetName val="дек 2018"/>
      <sheetName val="2018г"/>
      <sheetName val="янв 2019"/>
      <sheetName val="февр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F9">
            <v>5552.4209999999994</v>
          </cell>
        </row>
        <row r="10">
          <cell r="F10">
            <v>3219.4709999999995</v>
          </cell>
        </row>
        <row r="11">
          <cell r="F11">
            <v>3546.0839999999994</v>
          </cell>
        </row>
        <row r="12">
          <cell r="F12">
            <v>5490.2089999999998</v>
          </cell>
        </row>
        <row r="13">
          <cell r="F13">
            <v>373.27199999999999</v>
          </cell>
        </row>
        <row r="14">
          <cell r="F14">
            <v>108.87100000000001</v>
          </cell>
        </row>
        <row r="15">
          <cell r="F15">
            <v>311.06</v>
          </cell>
        </row>
        <row r="16">
          <cell r="F16">
            <v>326.61</v>
          </cell>
        </row>
        <row r="17">
          <cell r="F17">
            <v>248.83</v>
          </cell>
        </row>
        <row r="18">
          <cell r="F18">
            <v>1881.91</v>
          </cell>
        </row>
        <row r="19">
          <cell r="F19">
            <v>5847.9279999999999</v>
          </cell>
        </row>
        <row r="20">
          <cell r="F20">
            <v>26906.666000000001</v>
          </cell>
        </row>
        <row r="24">
          <cell r="F24">
            <v>2921</v>
          </cell>
        </row>
      </sheetData>
      <sheetData sheetId="26">
        <row r="9">
          <cell r="F9">
            <v>5540.9969999999994</v>
          </cell>
        </row>
        <row r="10">
          <cell r="F10">
            <v>3212.8469999999998</v>
          </cell>
        </row>
        <row r="11">
          <cell r="F11">
            <v>3538.7879999999996</v>
          </cell>
        </row>
        <row r="12">
          <cell r="F12">
            <v>5478.9129999999996</v>
          </cell>
        </row>
        <row r="13">
          <cell r="F13">
            <v>372.50399999999996</v>
          </cell>
        </row>
        <row r="14">
          <cell r="F14">
            <v>108.64700000000001</v>
          </cell>
        </row>
        <row r="15">
          <cell r="F15">
            <v>310.42</v>
          </cell>
        </row>
        <row r="16">
          <cell r="F16">
            <v>325.94</v>
          </cell>
        </row>
        <row r="17">
          <cell r="F17">
            <v>248.32</v>
          </cell>
        </row>
        <row r="18">
          <cell r="F18">
            <v>1878.04</v>
          </cell>
        </row>
        <row r="19">
          <cell r="F19">
            <v>5835.8959999999997</v>
          </cell>
        </row>
        <row r="20">
          <cell r="F20">
            <v>26851.311999999998</v>
          </cell>
        </row>
        <row r="24">
          <cell r="F24">
            <v>1650</v>
          </cell>
        </row>
      </sheetData>
      <sheetData sheetId="27">
        <row r="9">
          <cell r="F9">
            <v>5540.9969999999994</v>
          </cell>
        </row>
        <row r="10">
          <cell r="F10">
            <v>3212.8469999999998</v>
          </cell>
        </row>
        <row r="11">
          <cell r="F11">
            <v>3538.7879999999996</v>
          </cell>
        </row>
        <row r="12">
          <cell r="F12">
            <v>5478.9129999999996</v>
          </cell>
        </row>
        <row r="13">
          <cell r="F13">
            <v>372.50399999999996</v>
          </cell>
        </row>
        <row r="14">
          <cell r="F14">
            <v>108.64700000000001</v>
          </cell>
        </row>
        <row r="15">
          <cell r="F15">
            <v>310.42</v>
          </cell>
        </row>
        <row r="16">
          <cell r="F16">
            <v>325.94</v>
          </cell>
        </row>
        <row r="17">
          <cell r="F17">
            <v>248.32</v>
          </cell>
        </row>
        <row r="18">
          <cell r="F18">
            <v>1878.04</v>
          </cell>
        </row>
        <row r="19">
          <cell r="F19">
            <v>5835.9</v>
          </cell>
        </row>
        <row r="20">
          <cell r="F20">
            <v>26851.315999999999</v>
          </cell>
        </row>
        <row r="25">
          <cell r="F25">
            <v>3960</v>
          </cell>
        </row>
      </sheetData>
      <sheetData sheetId="28">
        <row r="9">
          <cell r="F9">
            <v>5540.9969999999994</v>
          </cell>
        </row>
        <row r="10">
          <cell r="F10">
            <v>3212.8469999999998</v>
          </cell>
        </row>
        <row r="11">
          <cell r="F11">
            <v>3538.7879999999996</v>
          </cell>
        </row>
        <row r="12">
          <cell r="F12">
            <v>5478.9129999999996</v>
          </cell>
        </row>
        <row r="13">
          <cell r="F13">
            <v>372.50399999999996</v>
          </cell>
        </row>
        <row r="14">
          <cell r="F14">
            <v>108.64700000000001</v>
          </cell>
        </row>
        <row r="15">
          <cell r="F15">
            <v>310.42</v>
          </cell>
        </row>
        <row r="16">
          <cell r="F16">
            <v>325.94</v>
          </cell>
        </row>
        <row r="17">
          <cell r="F17">
            <v>248.32</v>
          </cell>
        </row>
        <row r="18">
          <cell r="F18">
            <v>1878.04</v>
          </cell>
        </row>
        <row r="19">
          <cell r="F19">
            <v>5835.9</v>
          </cell>
        </row>
        <row r="20">
          <cell r="F20">
            <v>26851.315999999999</v>
          </cell>
        </row>
      </sheetData>
      <sheetData sheetId="29">
        <row r="9">
          <cell r="F9">
            <v>5540.9969999999994</v>
          </cell>
        </row>
        <row r="10">
          <cell r="F10">
            <v>3212.8469999999998</v>
          </cell>
        </row>
        <row r="11">
          <cell r="F11">
            <v>3538.7879999999996</v>
          </cell>
        </row>
        <row r="12">
          <cell r="F12">
            <v>5478.9129999999996</v>
          </cell>
        </row>
        <row r="13">
          <cell r="F13">
            <v>372.50399999999996</v>
          </cell>
        </row>
        <row r="14">
          <cell r="F14">
            <v>108.64700000000001</v>
          </cell>
        </row>
        <row r="15">
          <cell r="F15">
            <v>310.42</v>
          </cell>
        </row>
        <row r="16">
          <cell r="F16">
            <v>325.94</v>
          </cell>
        </row>
        <row r="17">
          <cell r="F17">
            <v>248.32</v>
          </cell>
        </row>
        <row r="18">
          <cell r="F18">
            <v>1878.04</v>
          </cell>
        </row>
        <row r="21">
          <cell r="F21">
            <v>21015.415999999997</v>
          </cell>
        </row>
      </sheetData>
      <sheetData sheetId="30">
        <row r="9">
          <cell r="F9">
            <v>5540.9969999999994</v>
          </cell>
        </row>
        <row r="10">
          <cell r="F10">
            <v>3212.8469999999998</v>
          </cell>
        </row>
        <row r="11">
          <cell r="F11">
            <v>3538.7879999999996</v>
          </cell>
        </row>
        <row r="12">
          <cell r="F12">
            <v>5478.9129999999996</v>
          </cell>
        </row>
        <row r="13">
          <cell r="F13">
            <v>372.50399999999996</v>
          </cell>
        </row>
        <row r="14">
          <cell r="F14">
            <v>108.64700000000001</v>
          </cell>
        </row>
        <row r="15">
          <cell r="F15">
            <v>310.42</v>
          </cell>
        </row>
        <row r="16">
          <cell r="F16">
            <v>325.94</v>
          </cell>
        </row>
        <row r="17">
          <cell r="F17">
            <v>248.32</v>
          </cell>
        </row>
        <row r="18">
          <cell r="F18">
            <v>1878.04</v>
          </cell>
        </row>
        <row r="20">
          <cell r="F20">
            <v>22515.415999999997</v>
          </cell>
        </row>
        <row r="25">
          <cell r="F25">
            <v>30669</v>
          </cell>
        </row>
      </sheetData>
      <sheetData sheetId="31">
        <row r="9">
          <cell r="F9">
            <v>6099.7529999999997</v>
          </cell>
        </row>
        <row r="10">
          <cell r="F10">
            <v>3523.2669999999998</v>
          </cell>
        </row>
        <row r="11">
          <cell r="F11">
            <v>3771.6030000000001</v>
          </cell>
        </row>
        <row r="12">
          <cell r="F12">
            <v>6658.509</v>
          </cell>
        </row>
        <row r="13">
          <cell r="F13">
            <v>372.50399999999996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1505.5369999999998</v>
          </cell>
        </row>
        <row r="17">
          <cell r="F17">
            <v>21931.172999999999</v>
          </cell>
        </row>
        <row r="22">
          <cell r="F22">
            <v>3838</v>
          </cell>
        </row>
      </sheetData>
      <sheetData sheetId="32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4">
          <cell r="F14">
            <v>885.32399999999996</v>
          </cell>
        </row>
        <row r="15">
          <cell r="F15">
            <v>574.68399999999997</v>
          </cell>
        </row>
        <row r="16">
          <cell r="F16">
            <v>1537.6680000000001</v>
          </cell>
        </row>
        <row r="17">
          <cell r="F17">
            <v>23437.788000000004</v>
          </cell>
        </row>
        <row r="22">
          <cell r="F22">
            <v>33412</v>
          </cell>
        </row>
      </sheetData>
      <sheetData sheetId="33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4">
          <cell r="F14">
            <v>1180.432</v>
          </cell>
        </row>
        <row r="15">
          <cell r="F15">
            <v>761.06799999999998</v>
          </cell>
        </row>
        <row r="16">
          <cell r="F16">
            <v>2221.076</v>
          </cell>
        </row>
        <row r="17">
          <cell r="F17">
            <v>24602.688000000002</v>
          </cell>
        </row>
        <row r="22">
          <cell r="F22">
            <v>6911</v>
          </cell>
        </row>
      </sheetData>
      <sheetData sheetId="34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4">
          <cell r="F14">
            <v>3945.1280000000002</v>
          </cell>
        </row>
        <row r="15">
          <cell r="F15">
            <v>2531.7159999999999</v>
          </cell>
        </row>
        <row r="16">
          <cell r="F16">
            <v>2236.6080000000002</v>
          </cell>
        </row>
        <row r="17">
          <cell r="F17">
            <v>29153.564000000002</v>
          </cell>
        </row>
        <row r="22">
          <cell r="F22">
            <v>3274</v>
          </cell>
        </row>
      </sheetData>
      <sheetData sheetId="35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4">
          <cell r="F14">
            <v>1506.604</v>
          </cell>
        </row>
        <row r="15">
          <cell r="F15">
            <v>978.51600000000008</v>
          </cell>
        </row>
        <row r="16">
          <cell r="F16">
            <v>2019.16</v>
          </cell>
        </row>
        <row r="17">
          <cell r="F17">
            <v>24944.392</v>
          </cell>
        </row>
      </sheetData>
      <sheetData sheetId="36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4">
          <cell r="F14">
            <v>325.95</v>
          </cell>
        </row>
        <row r="15">
          <cell r="F15">
            <v>248.32</v>
          </cell>
        </row>
        <row r="16">
          <cell r="F16">
            <v>1879.13</v>
          </cell>
        </row>
        <row r="18">
          <cell r="F18">
            <v>22893.282000000003</v>
          </cell>
        </row>
        <row r="23">
          <cell r="F23">
            <v>2200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5" workbookViewId="0">
      <selection activeCell="F35" sqref="F3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0" hidden="1" customWidth="1"/>
    <col min="12" max="13" width="9.5546875" hidden="1" customWidth="1"/>
    <col min="14" max="14" width="0" hidden="1" customWidth="1"/>
  </cols>
  <sheetData>
    <row r="1" spans="1:14" x14ac:dyDescent="0.3">
      <c r="A1" s="36" t="s">
        <v>59</v>
      </c>
      <c r="B1" s="36"/>
      <c r="C1" s="36"/>
      <c r="D1" s="36"/>
      <c r="E1" s="36"/>
      <c r="F1" s="36"/>
      <c r="G1" s="36"/>
      <c r="H1" s="36"/>
      <c r="I1" s="36"/>
    </row>
    <row r="2" spans="1:14" ht="29.25" customHeight="1" x14ac:dyDescent="0.3">
      <c r="A2" s="37" t="s">
        <v>60</v>
      </c>
      <c r="B2" s="37"/>
      <c r="C2" s="37"/>
      <c r="D2" s="37"/>
      <c r="E2" s="37"/>
      <c r="F2" s="37"/>
      <c r="G2" s="37"/>
      <c r="H2" s="37"/>
      <c r="I2" s="37"/>
    </row>
    <row r="4" spans="1:14" ht="110.4" x14ac:dyDescent="0.3">
      <c r="A4" s="1" t="s">
        <v>0</v>
      </c>
      <c r="B4" s="1" t="s">
        <v>1</v>
      </c>
      <c r="C4" s="38" t="s">
        <v>2</v>
      </c>
      <c r="D4" s="39"/>
      <c r="E4" s="1" t="s">
        <v>3</v>
      </c>
      <c r="F4" s="1" t="s">
        <v>4</v>
      </c>
    </row>
    <row r="5" spans="1:14" ht="15" customHeight="1" x14ac:dyDescent="0.3">
      <c r="A5" s="40" t="s">
        <v>5</v>
      </c>
      <c r="B5" s="41"/>
      <c r="C5" s="41"/>
      <c r="D5" s="41"/>
      <c r="E5" s="41"/>
      <c r="F5" s="42"/>
    </row>
    <row r="6" spans="1:14" ht="129.6" x14ac:dyDescent="0.3">
      <c r="A6" s="2" t="s">
        <v>6</v>
      </c>
      <c r="B6" s="3" t="s">
        <v>7</v>
      </c>
      <c r="C6" s="43" t="s">
        <v>8</v>
      </c>
      <c r="D6" s="44"/>
      <c r="E6" s="4" t="s">
        <v>9</v>
      </c>
      <c r="F6" s="5">
        <f>'[1]янв 2018г'!F9+'[1]февр 2018г'!F9+'[1]март 2018г'!F9+'[1]апр 2018г'!F9+'[1]май 2018г'!F9+'[1]июнь 2018г'!F9+'[1]июль 2018'!F9+'[1]авг 2018'!F9+'[1]сент 2018г'!F9+'[1]окт 2018г'!F9+'[1]нояб 2018'!F9+'[1]дек 2018'!F9</f>
        <v>69877.53899999999</v>
      </c>
    </row>
    <row r="7" spans="1:14" ht="86.4" x14ac:dyDescent="0.3">
      <c r="A7" s="6" t="s">
        <v>10</v>
      </c>
      <c r="B7" s="7" t="s">
        <v>7</v>
      </c>
      <c r="C7" s="31" t="s">
        <v>8</v>
      </c>
      <c r="D7" s="32"/>
      <c r="E7" s="8" t="s">
        <v>11</v>
      </c>
      <c r="F7" s="5">
        <f>'[1]янв 2018г'!F10+'[1]февр 2018г'!F10+'[1]март 2018г'!F10+'[1]апр 2018г'!F10+'[1]май 2018г'!F10+'[1]июнь 2018г'!F10+'[1]июль 2018'!F10+'[1]авг 2018'!F10+'[1]сент 2018г'!F10+'[1]окт 2018г'!F10+'[1]нояб 2018'!F10+'[1]дек 2018'!F10</f>
        <v>40435.793000000005</v>
      </c>
    </row>
    <row r="8" spans="1:14" ht="86.4" x14ac:dyDescent="0.3">
      <c r="A8" s="6" t="s">
        <v>12</v>
      </c>
      <c r="B8" s="7" t="s">
        <v>13</v>
      </c>
      <c r="C8" s="31" t="s">
        <v>8</v>
      </c>
      <c r="D8" s="32"/>
      <c r="E8" s="8" t="s">
        <v>14</v>
      </c>
      <c r="F8" s="9">
        <f>'[1]янв 2018г'!F11+'[1]февр 2018г'!F11+'[1]март 2018г'!F11+'[1]апр 2018г'!F11+'[1]май 2018г'!F11+'[1]июнь 2018г'!F11+'[1]июль 2018'!F11+'[1]авг 2018'!F11+'[1]сент 2018г'!F11+'[1]окт 2018г'!F11+'[1]нояб 2018'!F11+'[1]дек 2018'!F11</f>
        <v>43883.006999999998</v>
      </c>
    </row>
    <row r="9" spans="1:14" ht="86.4" x14ac:dyDescent="0.3">
      <c r="A9" s="6" t="s">
        <v>15</v>
      </c>
      <c r="B9" s="10" t="s">
        <v>16</v>
      </c>
      <c r="C9" s="31" t="s">
        <v>8</v>
      </c>
      <c r="D9" s="32"/>
      <c r="E9" s="8" t="s">
        <v>17</v>
      </c>
      <c r="F9" s="11">
        <f>'[1]янв 2018г'!F12+'[1]февр 2018г'!F12+'[1]март 2018г'!F12+'[1]апр 2018г'!F12+'[1]май 2018г'!F12+'[1]июнь 2018г'!F12+'[1]июль 2018'!F12+'[1]авг 2018'!F12+'[1]сент 2018г'!F12+'[1]окт 2018г'!F12+'[1]нояб 2018'!F12+'[1]дек 2018'!F12</f>
        <v>72859.42300000001</v>
      </c>
    </row>
    <row r="10" spans="1:14" ht="28.8" x14ac:dyDescent="0.3">
      <c r="A10" s="12" t="s">
        <v>18</v>
      </c>
      <c r="B10" s="13" t="s">
        <v>19</v>
      </c>
      <c r="C10" s="31" t="s">
        <v>8</v>
      </c>
      <c r="D10" s="32"/>
      <c r="E10" s="14">
        <v>0.24</v>
      </c>
      <c r="F10" s="14">
        <f>'[1]янв 2018г'!F13+'[1]февр 2018г'!F13+'[1]март 2018г'!F13+'[1]апр 2018г'!F13+'[1]май 2018г'!F13+'[1]июнь 2018г'!F13+'[1]июль 2018'!F13+'[1]авг 2018'!F13+'[1]сент 2018г'!F13+'[1]окт 2018г'!F13+'[1]нояб 2018'!F13+'[1]дек 2018'!F13</f>
        <v>4472.1359999999995</v>
      </c>
    </row>
    <row r="11" spans="1:14" ht="57.6" x14ac:dyDescent="0.3">
      <c r="A11" s="6" t="s">
        <v>20</v>
      </c>
      <c r="B11" s="10" t="s">
        <v>21</v>
      </c>
      <c r="C11" s="31" t="s">
        <v>22</v>
      </c>
      <c r="D11" s="32"/>
      <c r="E11" s="14">
        <v>1</v>
      </c>
      <c r="F11" s="14">
        <v>1500</v>
      </c>
    </row>
    <row r="12" spans="1:14" ht="43.2" x14ac:dyDescent="0.3">
      <c r="A12" s="12" t="s">
        <v>23</v>
      </c>
      <c r="B12" s="7" t="s">
        <v>19</v>
      </c>
      <c r="C12" s="31" t="s">
        <v>24</v>
      </c>
      <c r="D12" s="35"/>
      <c r="E12" s="14">
        <v>7.0000000000000007E-2</v>
      </c>
      <c r="F12" s="14">
        <f>'[1]янв 2018г'!F14+'[1]февр 2018г'!F14+'[1]март 2018г'!F14+'[1]апр 2018г'!F14+'[1]май 2018г'!F14+'[1]июнь 2018г'!F14</f>
        <v>652.10600000000011</v>
      </c>
    </row>
    <row r="13" spans="1:14" ht="28.8" x14ac:dyDescent="0.3">
      <c r="A13" s="12" t="s">
        <v>25</v>
      </c>
      <c r="B13" s="7" t="s">
        <v>19</v>
      </c>
      <c r="C13" s="31" t="s">
        <v>24</v>
      </c>
      <c r="D13" s="32"/>
      <c r="E13" s="14">
        <v>0.2</v>
      </c>
      <c r="F13" s="14">
        <f>'[1]янв 2018г'!F15+'[1]февр 2018г'!F15+'[1]март 2018г'!F15+'[1]апр 2018г'!F15+'[1]май 2018г'!F15+'[1]июнь 2018г'!F15</f>
        <v>1863.1600000000003</v>
      </c>
      <c r="M13" s="15">
        <f>F6+F7+F8+F9+F10+F11+F12+F13</f>
        <v>235543.16399999999</v>
      </c>
      <c r="N13">
        <v>9.06</v>
      </c>
    </row>
    <row r="14" spans="1:14" x14ac:dyDescent="0.3">
      <c r="A14" s="12" t="s">
        <v>26</v>
      </c>
      <c r="B14" s="13" t="s">
        <v>19</v>
      </c>
      <c r="C14" s="31" t="s">
        <v>24</v>
      </c>
      <c r="D14" s="32"/>
      <c r="E14" s="16">
        <v>0.55700000000000005</v>
      </c>
      <c r="F14" s="16">
        <f>'[1]янв 2018г'!F16+'[1]февр 2018г'!F16+'[1]март 2018г'!F16+'[1]апр 2018г'!F16+'[1]май 2018г'!F16+'[1]июнь 2018г'!F16+'[1]июль 2018'!F14+'[1]авг 2018'!F14+'[1]сент 2018г'!F14+'[1]окт 2018г'!F14+'[1]нояб 2018'!F14+'[1]дек 2018'!F14</f>
        <v>9799.7479999999996</v>
      </c>
      <c r="N14">
        <f>F14/1553.2/12</f>
        <v>0.52578268520903071</v>
      </c>
    </row>
    <row r="15" spans="1:14" x14ac:dyDescent="0.3">
      <c r="A15" s="12" t="s">
        <v>27</v>
      </c>
      <c r="B15" s="13" t="s">
        <v>19</v>
      </c>
      <c r="C15" s="31" t="s">
        <v>24</v>
      </c>
      <c r="D15" s="32"/>
      <c r="E15" s="16">
        <v>0.37</v>
      </c>
      <c r="F15" s="16">
        <f>'[1]янв 2018г'!F17+'[1]февр 2018г'!F17+'[1]март 2018г'!F17+'[1]апр 2018г'!F17+'[1]май 2018г'!F17+'[1]июнь 2018г'!F17+'[1]июль 2018'!F15+'[1]авг 2018'!F15+'[1]сент 2018г'!F15+'[1]окт 2018г'!F15+'[1]нояб 2018'!F15+'[1]дек 2018'!F15</f>
        <v>6584.7339999999986</v>
      </c>
      <c r="N15">
        <f>F15/1553.2/12</f>
        <v>0.35328858700317617</v>
      </c>
    </row>
    <row r="16" spans="1:14" x14ac:dyDescent="0.3">
      <c r="A16" s="12" t="s">
        <v>28</v>
      </c>
      <c r="B16" s="13" t="s">
        <v>19</v>
      </c>
      <c r="C16" s="31" t="s">
        <v>24</v>
      </c>
      <c r="D16" s="32"/>
      <c r="E16" s="16">
        <v>1.28</v>
      </c>
      <c r="F16" s="16">
        <f>'[1]янв 2018г'!F18+'[1]февр 2018г'!F18+'[1]март 2018г'!F18+'[1]апр 2018г'!F18+'[1]май 2018г'!F18+'[1]июнь 2018г'!F18+'[1]июль 2018'!F16+'[1]авг 2018'!F16+'[1]сент 2018г'!F16+'[1]окт 2018г'!F16+'[1]нояб 2018'!F16+'[1]дек 2018'!F16</f>
        <v>22671.289000000001</v>
      </c>
      <c r="N16">
        <f>F16/1553.2/12</f>
        <v>1.2163752789939051</v>
      </c>
    </row>
    <row r="17" spans="1:12" x14ac:dyDescent="0.3">
      <c r="A17" s="17" t="s">
        <v>29</v>
      </c>
      <c r="B17" s="18" t="s">
        <v>30</v>
      </c>
      <c r="C17" s="33" t="s">
        <v>31</v>
      </c>
      <c r="D17" s="33"/>
      <c r="E17" s="19">
        <v>545.89</v>
      </c>
      <c r="F17" s="5">
        <f>'[1]янв 2018г'!F19+'[1]февр 2018г'!F19:F19+'[1]март 2018г'!F19:F19+'[1]апр 2018г'!F19:F19-0.23</f>
        <v>23355.394000000004</v>
      </c>
    </row>
    <row r="18" spans="1:12" x14ac:dyDescent="0.3">
      <c r="A18" s="20" t="s">
        <v>32</v>
      </c>
      <c r="B18" s="21"/>
      <c r="C18" s="22"/>
      <c r="D18" s="23"/>
      <c r="E18" s="24"/>
      <c r="F18" s="16">
        <f>F6+F7+F8+F9+F10+F11+F12+F13+F14+F15+F16+F17</f>
        <v>297954.32900000003</v>
      </c>
      <c r="L18" s="15">
        <f>'[1]янв 2018г'!F20+'[1]февр 2018г'!F20+'[1]март 2018г'!F20+'[1]апр 2018г'!F20+'[1]май 2018г'!F21+'[1]июнь 2018г'!F20+'[1]июль 2018'!F17+'[1]авг 2018'!F17+'[1]сент 2018г'!F17+'[1]окт 2018г'!F17+'[1]нояб 2018'!F17+'[1]дек 2018'!F18</f>
        <v>297954.32900000003</v>
      </c>
    </row>
    <row r="19" spans="1:12" x14ac:dyDescent="0.3">
      <c r="A19" s="34" t="s">
        <v>33</v>
      </c>
      <c r="B19" s="34"/>
      <c r="C19" s="34"/>
      <c r="D19" s="34"/>
      <c r="E19" s="34"/>
      <c r="F19" s="34"/>
    </row>
    <row r="20" spans="1:12" ht="110.4" x14ac:dyDescent="0.3">
      <c r="A20" s="1" t="s">
        <v>0</v>
      </c>
      <c r="B20" s="1" t="s">
        <v>1</v>
      </c>
      <c r="C20" s="25" t="s">
        <v>2</v>
      </c>
      <c r="D20" s="26" t="s">
        <v>34</v>
      </c>
      <c r="E20" s="1" t="s">
        <v>3</v>
      </c>
      <c r="F20" s="1" t="s">
        <v>4</v>
      </c>
    </row>
    <row r="21" spans="1:12" ht="28.8" x14ac:dyDescent="0.3">
      <c r="A21" s="27" t="s">
        <v>35</v>
      </c>
      <c r="B21" s="25" t="s">
        <v>36</v>
      </c>
      <c r="C21" s="25" t="s">
        <v>22</v>
      </c>
      <c r="D21" s="25">
        <v>1</v>
      </c>
      <c r="E21" s="11">
        <f>F21/D21</f>
        <v>2921</v>
      </c>
      <c r="F21" s="11">
        <v>2921</v>
      </c>
    </row>
    <row r="22" spans="1:12" ht="43.2" x14ac:dyDescent="0.3">
      <c r="A22" s="27" t="s">
        <v>37</v>
      </c>
      <c r="B22" s="25" t="s">
        <v>38</v>
      </c>
      <c r="C22" s="25" t="s">
        <v>39</v>
      </c>
      <c r="D22" s="25">
        <v>1</v>
      </c>
      <c r="E22" s="11">
        <v>1650</v>
      </c>
      <c r="F22" s="11">
        <v>1650</v>
      </c>
    </row>
    <row r="23" spans="1:12" ht="43.2" x14ac:dyDescent="0.3">
      <c r="A23" s="27" t="s">
        <v>40</v>
      </c>
      <c r="B23" s="25" t="s">
        <v>41</v>
      </c>
      <c r="C23" s="25" t="s">
        <v>39</v>
      </c>
      <c r="D23" s="25">
        <v>1.5</v>
      </c>
      <c r="E23" s="11">
        <v>2310</v>
      </c>
      <c r="F23" s="11">
        <v>2310</v>
      </c>
    </row>
    <row r="24" spans="1:12" ht="43.2" x14ac:dyDescent="0.3">
      <c r="A24" s="27" t="s">
        <v>42</v>
      </c>
      <c r="B24" s="25" t="s">
        <v>41</v>
      </c>
      <c r="C24" s="25" t="s">
        <v>39</v>
      </c>
      <c r="D24" s="25">
        <v>1</v>
      </c>
      <c r="E24" s="11">
        <v>165</v>
      </c>
      <c r="F24" s="11">
        <v>1650</v>
      </c>
    </row>
    <row r="25" spans="1:12" ht="57.6" x14ac:dyDescent="0.3">
      <c r="A25" s="27" t="s">
        <v>43</v>
      </c>
      <c r="B25" s="25" t="s">
        <v>44</v>
      </c>
      <c r="C25" s="25" t="s">
        <v>45</v>
      </c>
      <c r="D25" s="25">
        <v>41.5</v>
      </c>
      <c r="E25" s="11">
        <f>F25/D25</f>
        <v>739.01204819277109</v>
      </c>
      <c r="F25" s="11">
        <v>30669</v>
      </c>
    </row>
    <row r="26" spans="1:12" ht="72" x14ac:dyDescent="0.3">
      <c r="A26" s="27" t="s">
        <v>46</v>
      </c>
      <c r="B26" s="25" t="s">
        <v>47</v>
      </c>
      <c r="C26" s="25" t="s">
        <v>48</v>
      </c>
      <c r="D26" s="25">
        <v>3</v>
      </c>
      <c r="E26" s="11">
        <v>1279.33</v>
      </c>
      <c r="F26" s="11">
        <v>3838</v>
      </c>
    </row>
    <row r="27" spans="1:12" ht="43.2" x14ac:dyDescent="0.3">
      <c r="A27" s="27" t="s">
        <v>49</v>
      </c>
      <c r="B27" s="25" t="s">
        <v>50</v>
      </c>
      <c r="C27" s="25" t="s">
        <v>51</v>
      </c>
      <c r="D27" s="25">
        <v>27</v>
      </c>
      <c r="E27" s="11">
        <f>F27/D27</f>
        <v>1237.4814814814815</v>
      </c>
      <c r="F27" s="11">
        <v>33412</v>
      </c>
    </row>
    <row r="28" spans="1:12" ht="57.6" x14ac:dyDescent="0.3">
      <c r="A28" s="27" t="s">
        <v>52</v>
      </c>
      <c r="B28" s="25" t="s">
        <v>53</v>
      </c>
      <c r="C28" s="25" t="s">
        <v>22</v>
      </c>
      <c r="D28" s="25">
        <v>1</v>
      </c>
      <c r="E28" s="11">
        <f>F28/D28</f>
        <v>6911</v>
      </c>
      <c r="F28" s="11">
        <v>6911</v>
      </c>
    </row>
    <row r="29" spans="1:12" ht="57.6" x14ac:dyDescent="0.3">
      <c r="A29" s="27" t="s">
        <v>54</v>
      </c>
      <c r="B29" s="25" t="s">
        <v>55</v>
      </c>
      <c r="C29" s="25" t="s">
        <v>22</v>
      </c>
      <c r="D29" s="25">
        <v>1</v>
      </c>
      <c r="E29" s="11">
        <f>F29/D29</f>
        <v>3274</v>
      </c>
      <c r="F29" s="11">
        <v>3274</v>
      </c>
    </row>
    <row r="30" spans="1:12" ht="43.2" x14ac:dyDescent="0.3">
      <c r="A30" s="27" t="s">
        <v>56</v>
      </c>
      <c r="B30" s="25" t="s">
        <v>57</v>
      </c>
      <c r="C30" s="25" t="s">
        <v>39</v>
      </c>
      <c r="D30" s="25">
        <v>1</v>
      </c>
      <c r="E30" s="11">
        <f>F30/D30</f>
        <v>2200</v>
      </c>
      <c r="F30" s="11">
        <v>2200</v>
      </c>
    </row>
    <row r="31" spans="1:12" x14ac:dyDescent="0.3">
      <c r="A31" s="27"/>
      <c r="B31" s="25"/>
      <c r="C31" s="25"/>
      <c r="D31" s="25"/>
      <c r="E31" s="11"/>
      <c r="F31" s="11"/>
    </row>
    <row r="32" spans="1:12" x14ac:dyDescent="0.3">
      <c r="A32" s="28" t="s">
        <v>58</v>
      </c>
      <c r="B32" s="10"/>
      <c r="C32" s="10"/>
      <c r="D32" s="10"/>
      <c r="E32" s="29"/>
      <c r="F32" s="29">
        <f>F21+F22+F23+F24+F25+F26+F27+F28+F29+F30</f>
        <v>88835</v>
      </c>
      <c r="L32" s="15">
        <f>'[1]янв 2018г'!F24+'[1]февр 2018г'!F24+'[1]март 2018г'!F25+'[1]июнь 2018г'!F25+'[1]июль 2018'!F22+'[1]авг 2018'!F22+'[1]сент 2018г'!F22+'[1]окт 2018г'!F22+'[1]дек 2018'!F23</f>
        <v>88835</v>
      </c>
    </row>
    <row r="33" spans="1:6" x14ac:dyDescent="0.3">
      <c r="A33" s="28" t="s">
        <v>61</v>
      </c>
      <c r="B33" s="10"/>
      <c r="C33" s="10"/>
      <c r="D33" s="10"/>
      <c r="E33" s="29"/>
      <c r="F33" s="10">
        <v>51243.01</v>
      </c>
    </row>
    <row r="35" spans="1:6" x14ac:dyDescent="0.3">
      <c r="A35" s="30"/>
      <c r="F35" s="15"/>
    </row>
  </sheetData>
  <mergeCells count="17">
    <mergeCell ref="C13:D13"/>
    <mergeCell ref="A1:I1"/>
    <mergeCell ref="A2:I2"/>
    <mergeCell ref="C4:D4"/>
    <mergeCell ref="A5:F5"/>
    <mergeCell ref="C6:D6"/>
    <mergeCell ref="C7:D7"/>
    <mergeCell ref="C8:D8"/>
    <mergeCell ref="C9:D9"/>
    <mergeCell ref="C10:D10"/>
    <mergeCell ref="C11:D11"/>
    <mergeCell ref="C12:D12"/>
    <mergeCell ref="C14:D14"/>
    <mergeCell ref="C15:D15"/>
    <mergeCell ref="C16:D16"/>
    <mergeCell ref="C17:D17"/>
    <mergeCell ref="A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2019-03-28T11:11:14Z</dcterms:created>
  <dcterms:modified xsi:type="dcterms:W3CDTF">2019-03-29T09:51:31Z</dcterms:modified>
</cp:coreProperties>
</file>