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72" windowWidth="22308" windowHeight="8472"/>
  </bookViews>
  <sheets>
    <sheet name="2023" sheetId="1" r:id="rId1"/>
  </sheets>
  <calcPr calcId="144525"/>
</workbook>
</file>

<file path=xl/calcChain.xml><?xml version="1.0" encoding="utf-8"?>
<calcChain xmlns="http://schemas.openxmlformats.org/spreadsheetml/2006/main">
  <c r="I40" i="1" l="1"/>
  <c r="J36" i="1"/>
  <c r="G36" i="1"/>
  <c r="F36" i="1"/>
  <c r="E36" i="1"/>
  <c r="D36" i="1"/>
  <c r="C36" i="1"/>
  <c r="I34" i="1"/>
  <c r="H34" i="1"/>
  <c r="K33" i="1"/>
  <c r="I33" i="1"/>
  <c r="H33" i="1"/>
  <c r="K32" i="1"/>
  <c r="I32" i="1"/>
  <c r="H32" i="1"/>
  <c r="K31" i="1"/>
  <c r="K36" i="1" s="1"/>
  <c r="I31" i="1"/>
  <c r="I36" i="1" s="1"/>
  <c r="H31" i="1"/>
  <c r="H36" i="1" s="1"/>
  <c r="K29" i="1"/>
  <c r="D29" i="1"/>
  <c r="C29" i="1"/>
  <c r="H28" i="1"/>
  <c r="E27" i="1"/>
  <c r="I27" i="1" s="1"/>
  <c r="N26" i="1"/>
  <c r="I25" i="1"/>
  <c r="H25" i="1"/>
  <c r="G24" i="1"/>
  <c r="G29" i="1" s="1"/>
  <c r="F24" i="1"/>
  <c r="F29" i="1" s="1"/>
  <c r="E24" i="1"/>
  <c r="I24" i="1" s="1"/>
  <c r="I29" i="1" s="1"/>
  <c r="F22" i="1"/>
  <c r="F37" i="1" s="1"/>
  <c r="E22" i="1"/>
  <c r="D22" i="1"/>
  <c r="D37" i="1" s="1"/>
  <c r="C22" i="1"/>
  <c r="C37" i="1" s="1"/>
  <c r="J20" i="1"/>
  <c r="K20" i="1" s="1"/>
  <c r="H20" i="1"/>
  <c r="G20" i="1"/>
  <c r="I20" i="1" s="1"/>
  <c r="K18" i="1"/>
  <c r="I18" i="1"/>
  <c r="H18" i="1"/>
  <c r="K16" i="1"/>
  <c r="I16" i="1"/>
  <c r="H16" i="1"/>
  <c r="K14" i="1"/>
  <c r="I14" i="1"/>
  <c r="H14" i="1"/>
  <c r="K12" i="1"/>
  <c r="J12" i="1"/>
  <c r="I12" i="1"/>
  <c r="H12" i="1"/>
  <c r="K10" i="1"/>
  <c r="I10" i="1"/>
  <c r="H10" i="1"/>
  <c r="K8" i="1"/>
  <c r="K22" i="1" s="1"/>
  <c r="K37" i="1" s="1"/>
  <c r="J8" i="1"/>
  <c r="J22" i="1" s="1"/>
  <c r="I8" i="1"/>
  <c r="I22" i="1" s="1"/>
  <c r="I37" i="1" s="1"/>
  <c r="H8" i="1"/>
  <c r="H22" i="1" s="1"/>
  <c r="E37" i="1" l="1"/>
  <c r="G22" i="1"/>
  <c r="G37" i="1" s="1"/>
  <c r="H24" i="1"/>
  <c r="H29" i="1" s="1"/>
  <c r="H27" i="1"/>
  <c r="E29" i="1"/>
  <c r="M26" i="1" l="1"/>
  <c r="M27" i="1" s="1"/>
  <c r="H37" i="1"/>
  <c r="J24" i="1"/>
  <c r="J29" i="1" s="1"/>
  <c r="J37" i="1" s="1"/>
</calcChain>
</file>

<file path=xl/comments1.xml><?xml version="1.0" encoding="utf-8"?>
<comments xmlns="http://schemas.openxmlformats.org/spreadsheetml/2006/main">
  <authors>
    <author>Автор</author>
  </authors>
  <commentList>
    <comment ref="C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2019 году допущена ошибка в начислении и оплате капитального ремонта. Этот остаток выверен</t>
        </r>
      </text>
    </comment>
  </commentList>
</comments>
</file>

<file path=xl/sharedStrings.xml><?xml version="1.0" encoding="utf-8"?>
<sst xmlns="http://schemas.openxmlformats.org/spreadsheetml/2006/main" count="63" uniqueCount="57">
  <si>
    <t>УТВЕРЖДАЮ</t>
  </si>
  <si>
    <t>Директор ООО УК "Эталон" _____________________Э.В. Цыганова</t>
  </si>
  <si>
    <t>Информация о состоянии лицевого счета д.№ 8 по ул. Вяйнемяйнена</t>
  </si>
  <si>
    <t>за период 01.01.2023-31.12.2023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</si>
  <si>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</si>
  <si>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</si>
  <si>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</si>
  <si>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</si>
  <si>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</si>
  <si>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</si>
  <si>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rgb="FF0000FF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</si>
  <si>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rgb="FF0000FF"/>
        <rFont val="Arial"/>
        <family val="2"/>
        <charset val="204"/>
      </rPr>
      <t>(гр.3+гр 4-гр.6)</t>
    </r>
  </si>
  <si>
    <t xml:space="preserve">фактические расходы дома (руб) </t>
  </si>
  <si>
    <t>Убытки УК</t>
  </si>
  <si>
    <t>Обслуживаемая площадь  - 1627кв.м.</t>
  </si>
  <si>
    <t>Содержание</t>
  </si>
  <si>
    <t>Ремонт</t>
  </si>
  <si>
    <t>Управление</t>
  </si>
  <si>
    <t>ОДН водоснабжение</t>
  </si>
  <si>
    <t>ОДН водоотведение</t>
  </si>
  <si>
    <t>ОДН Электроснабжен</t>
  </si>
  <si>
    <t>Сбор и вывоз ТБО</t>
  </si>
  <si>
    <t>Итого</t>
  </si>
  <si>
    <t>Капитальный ремонт</t>
  </si>
  <si>
    <t>в т.ч. Начисление</t>
  </si>
  <si>
    <t>пени</t>
  </si>
  <si>
    <t>МКУ Н-ИНВЕСТ</t>
  </si>
  <si>
    <t>Доходы и расходы от размещения средств на счете (проценты и комиссии)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</si>
  <si>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</si>
  <si>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</si>
  <si>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</si>
  <si>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</si>
  <si>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</si>
  <si>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ТЕКУЩИЙ РЕМОНТ</t>
  </si>
  <si>
    <t>Замена светильника в тамбуре подъезда № 1</t>
  </si>
  <si>
    <t>МАРТ</t>
  </si>
  <si>
    <t>1ШТ</t>
  </si>
  <si>
    <t>Восстановление штукатурно-окрасочного слоя до 2-го этажа в подъездах №№ 1,2</t>
  </si>
  <si>
    <t>апрель</t>
  </si>
  <si>
    <t>96,53кв.м.</t>
  </si>
  <si>
    <t>Замена аварийной подводки к радиатору системы отопления в кв. № 21</t>
  </si>
  <si>
    <t>июль</t>
  </si>
  <si>
    <t>1,15пог.м</t>
  </si>
  <si>
    <t>Частичное оштукатуривание фасада подъезд № 2 кв. №№ 9,12</t>
  </si>
  <si>
    <t>август</t>
  </si>
  <si>
    <t>1,45кв.м.</t>
  </si>
  <si>
    <t>Замена аварийного участка трубопровода системы водоотведения в подвальном пемещении № 1</t>
  </si>
  <si>
    <t>2,25пог.м.</t>
  </si>
  <si>
    <t>Замена элемента питания в приборе УУТЭ</t>
  </si>
  <si>
    <t>сентябрь</t>
  </si>
  <si>
    <t>1шт</t>
  </si>
  <si>
    <t>Ремонт балкона (металлического ограждения, балконной плиты в кв.№№ 14,18)</t>
  </si>
  <si>
    <t>2шт</t>
  </si>
  <si>
    <t>Частичное оштукатуривание фасада здания на балконе кв. №№ 14,18</t>
  </si>
  <si>
    <t>1,7кв.м</t>
  </si>
  <si>
    <t>Ремонт системы ПЗУ подъезд № 2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</si>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</sst>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sz val="11"/>
      <color rgb="FF0000FF"/>
      <name val="Calibri"/>
      <family val="2"/>
      <charset val="204"/>
      <scheme val="minor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rgb="FF0000FF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b/>
      <u/>
      <sz val="10"/>
      <color rgb="FF0000FF"/>
      <name val="Arial"/>
      <family val="2"/>
      <charset val="204"/>
    </font>
    <font>
      <i/>
      <sz val="10"/>
      <color indexed="12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2" fillId="2" borderId="0" xfId="1" applyFont="1" applyFill="1" applyAlignment="1">
      <alignment horizontal="right"/>
    </xf>
    <xf numFmtId="0" fontId="3" fillId="0" borderId="0" xfId="0" applyFont="1"/>
    <xf numFmtId="0" fontId="4" fillId="0" borderId="0" xfId="1" applyFont="1" applyAlignment="1">
      <alignment horizontal="center"/>
    </xf>
    <xf numFmtId="0" fontId="2" fillId="2" borderId="0" xfId="1" applyFont="1" applyFill="1"/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right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2" fontId="8" fillId="2" borderId="8" xfId="1" applyNumberFormat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left"/>
    </xf>
    <xf numFmtId="0" fontId="11" fillId="0" borderId="10" xfId="1" applyFont="1" applyFill="1" applyBorder="1" applyAlignment="1">
      <alignment horizontal="left"/>
    </xf>
    <xf numFmtId="3" fontId="11" fillId="0" borderId="11" xfId="1" applyNumberFormat="1" applyFont="1" applyFill="1" applyBorder="1" applyAlignment="1">
      <alignment horizontal="center"/>
    </xf>
    <xf numFmtId="3" fontId="11" fillId="0" borderId="10" xfId="1" applyNumberFormat="1" applyFont="1" applyFill="1" applyBorder="1" applyAlignment="1">
      <alignment horizontal="center"/>
    </xf>
    <xf numFmtId="1" fontId="11" fillId="0" borderId="11" xfId="1" applyNumberFormat="1" applyFont="1" applyFill="1" applyBorder="1" applyAlignment="1">
      <alignment horizontal="center"/>
    </xf>
    <xf numFmtId="3" fontId="11" fillId="0" borderId="12" xfId="1" applyNumberFormat="1" applyFont="1" applyFill="1" applyBorder="1" applyAlignment="1">
      <alignment horizontal="center"/>
    </xf>
    <xf numFmtId="3" fontId="11" fillId="2" borderId="8" xfId="1" applyNumberFormat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 wrapText="1"/>
    </xf>
    <xf numFmtId="0" fontId="11" fillId="0" borderId="6" xfId="1" applyFont="1" applyFill="1" applyBorder="1" applyAlignment="1">
      <alignment horizontal="left"/>
    </xf>
    <xf numFmtId="0" fontId="11" fillId="0" borderId="13" xfId="1" applyFont="1" applyFill="1" applyBorder="1" applyAlignment="1">
      <alignment horizontal="left"/>
    </xf>
    <xf numFmtId="3" fontId="11" fillId="0" borderId="14" xfId="1" applyNumberFormat="1" applyFont="1" applyFill="1" applyBorder="1" applyAlignment="1">
      <alignment horizontal="center"/>
    </xf>
    <xf numFmtId="3" fontId="11" fillId="2" borderId="14" xfId="1" applyNumberFormat="1" applyFont="1" applyFill="1" applyBorder="1" applyAlignment="1">
      <alignment horizontal="center"/>
    </xf>
    <xf numFmtId="3" fontId="11" fillId="0" borderId="8" xfId="1" applyNumberFormat="1" applyFont="1" applyFill="1" applyBorder="1" applyAlignment="1">
      <alignment horizontal="center"/>
    </xf>
    <xf numFmtId="1" fontId="11" fillId="0" borderId="8" xfId="1" applyNumberFormat="1" applyFont="1" applyFill="1" applyBorder="1" applyAlignment="1">
      <alignment horizontal="center"/>
    </xf>
    <xf numFmtId="1" fontId="11" fillId="3" borderId="8" xfId="1" applyNumberFormat="1" applyFont="1" applyFill="1" applyBorder="1" applyAlignment="1">
      <alignment horizontal="center"/>
    </xf>
    <xf numFmtId="3" fontId="11" fillId="2" borderId="10" xfId="1" applyNumberFormat="1" applyFont="1" applyFill="1" applyBorder="1" applyAlignment="1">
      <alignment horizontal="center"/>
    </xf>
    <xf numFmtId="0" fontId="11" fillId="0" borderId="0" xfId="1" applyFont="1"/>
    <xf numFmtId="0" fontId="7" fillId="0" borderId="6" xfId="1" applyFont="1" applyFill="1" applyBorder="1" applyAlignment="1">
      <alignment horizontal="left"/>
    </xf>
    <xf numFmtId="0" fontId="7" fillId="0" borderId="13" xfId="1" applyFont="1" applyFill="1" applyBorder="1" applyAlignment="1">
      <alignment horizontal="left"/>
    </xf>
    <xf numFmtId="3" fontId="7" fillId="0" borderId="8" xfId="1" applyNumberFormat="1" applyFont="1" applyFill="1" applyBorder="1" applyAlignment="1">
      <alignment horizontal="center"/>
    </xf>
    <xf numFmtId="3" fontId="7" fillId="0" borderId="10" xfId="1" applyNumberFormat="1" applyFont="1" applyFill="1" applyBorder="1" applyAlignment="1">
      <alignment horizontal="center"/>
    </xf>
    <xf numFmtId="1" fontId="7" fillId="0" borderId="8" xfId="1" applyNumberFormat="1" applyFont="1" applyFill="1" applyBorder="1" applyAlignment="1">
      <alignment horizontal="center"/>
    </xf>
    <xf numFmtId="3" fontId="7" fillId="2" borderId="10" xfId="1" applyNumberFormat="1" applyFont="1" applyFill="1" applyBorder="1" applyAlignment="1">
      <alignment horizontal="center"/>
    </xf>
    <xf numFmtId="0" fontId="11" fillId="0" borderId="15" xfId="1" applyFont="1" applyFill="1" applyBorder="1" applyAlignment="1">
      <alignment horizontal="left"/>
    </xf>
    <xf numFmtId="0" fontId="11" fillId="0" borderId="14" xfId="1" applyFont="1" applyFill="1" applyBorder="1" applyAlignment="1">
      <alignment horizontal="left"/>
    </xf>
    <xf numFmtId="0" fontId="11" fillId="0" borderId="15" xfId="1" applyFont="1" applyBorder="1" applyAlignment="1">
      <alignment horizontal="left"/>
    </xf>
    <xf numFmtId="0" fontId="11" fillId="0" borderId="8" xfId="1" applyFont="1" applyBorder="1" applyAlignment="1">
      <alignment horizontal="left"/>
    </xf>
    <xf numFmtId="3" fontId="11" fillId="0" borderId="8" xfId="1" applyNumberFormat="1" applyFont="1" applyBorder="1" applyAlignment="1">
      <alignment horizontal="center"/>
    </xf>
    <xf numFmtId="3" fontId="11" fillId="0" borderId="10" xfId="1" applyNumberFormat="1" applyFont="1" applyBorder="1" applyAlignment="1">
      <alignment horizontal="center"/>
    </xf>
    <xf numFmtId="0" fontId="11" fillId="0" borderId="14" xfId="1" applyFont="1" applyBorder="1" applyAlignment="1">
      <alignment horizontal="left"/>
    </xf>
    <xf numFmtId="1" fontId="11" fillId="0" borderId="8" xfId="1" applyNumberFormat="1" applyFont="1" applyBorder="1" applyAlignment="1">
      <alignment horizontal="center"/>
    </xf>
    <xf numFmtId="3" fontId="11" fillId="0" borderId="11" xfId="1" applyNumberFormat="1" applyFont="1" applyBorder="1" applyAlignment="1">
      <alignment horizontal="center"/>
    </xf>
    <xf numFmtId="0" fontId="4" fillId="4" borderId="16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3" fontId="4" fillId="4" borderId="16" xfId="1" applyNumberFormat="1" applyFont="1" applyFill="1" applyBorder="1" applyAlignment="1">
      <alignment horizontal="center"/>
    </xf>
    <xf numFmtId="3" fontId="4" fillId="2" borderId="16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3" fontId="4" fillId="3" borderId="5" xfId="1" applyNumberFormat="1" applyFont="1" applyFill="1" applyBorder="1" applyAlignment="1">
      <alignment horizontal="center"/>
    </xf>
    <xf numFmtId="3" fontId="4" fillId="3" borderId="18" xfId="1" applyNumberFormat="1" applyFont="1" applyFill="1" applyBorder="1" applyAlignment="1">
      <alignment horizontal="center"/>
    </xf>
    <xf numFmtId="3" fontId="4" fillId="2" borderId="18" xfId="1" applyNumberFormat="1" applyFont="1" applyFill="1" applyBorder="1" applyAlignment="1">
      <alignment horizontal="center"/>
    </xf>
    <xf numFmtId="0" fontId="11" fillId="0" borderId="19" xfId="1" applyFont="1" applyBorder="1" applyAlignment="1">
      <alignment horizontal="left" wrapText="1"/>
    </xf>
    <xf numFmtId="0" fontId="11" fillId="0" borderId="20" xfId="1" applyFont="1" applyBorder="1" applyAlignment="1">
      <alignment horizontal="left" wrapText="1"/>
    </xf>
    <xf numFmtId="3" fontId="11" fillId="0" borderId="21" xfId="1" applyNumberFormat="1" applyFont="1" applyBorder="1" applyAlignment="1">
      <alignment horizontal="center"/>
    </xf>
    <xf numFmtId="1" fontId="11" fillId="0" borderId="21" xfId="1" applyNumberFormat="1" applyFont="1" applyBorder="1" applyAlignment="1">
      <alignment horizontal="center"/>
    </xf>
    <xf numFmtId="0" fontId="11" fillId="5" borderId="22" xfId="1" applyFont="1" applyFill="1" applyBorder="1" applyAlignment="1">
      <alignment horizontal="center" wrapText="1"/>
    </xf>
    <xf numFmtId="0" fontId="11" fillId="5" borderId="23" xfId="1" applyFont="1" applyFill="1" applyBorder="1" applyAlignment="1">
      <alignment horizontal="center" wrapText="1"/>
    </xf>
    <xf numFmtId="3" fontId="11" fillId="5" borderId="24" xfId="1" applyNumberFormat="1" applyFont="1" applyFill="1" applyBorder="1" applyAlignment="1">
      <alignment horizontal="center"/>
    </xf>
    <xf numFmtId="3" fontId="11" fillId="5" borderId="25" xfId="1" applyNumberFormat="1" applyFont="1" applyFill="1" applyBorder="1" applyAlignment="1">
      <alignment horizontal="center"/>
    </xf>
    <xf numFmtId="1" fontId="11" fillId="5" borderId="25" xfId="1" applyNumberFormat="1" applyFont="1" applyFill="1" applyBorder="1" applyAlignment="1">
      <alignment horizontal="center"/>
    </xf>
    <xf numFmtId="3" fontId="11" fillId="5" borderId="2" xfId="1" applyNumberFormat="1" applyFont="1" applyFill="1" applyBorder="1" applyAlignment="1">
      <alignment horizontal="center"/>
    </xf>
    <xf numFmtId="3" fontId="11" fillId="5" borderId="3" xfId="1" applyNumberFormat="1" applyFont="1" applyFill="1" applyBorder="1" applyAlignment="1">
      <alignment horizontal="center"/>
    </xf>
    <xf numFmtId="3" fontId="11" fillId="2" borderId="26" xfId="1" applyNumberFormat="1" applyFont="1" applyFill="1" applyBorder="1" applyAlignment="1">
      <alignment horizontal="center"/>
    </xf>
    <xf numFmtId="3" fontId="11" fillId="0" borderId="0" xfId="1" applyNumberFormat="1" applyFont="1"/>
    <xf numFmtId="3" fontId="3" fillId="0" borderId="0" xfId="0" applyNumberFormat="1" applyFont="1"/>
    <xf numFmtId="0" fontId="11" fillId="5" borderId="27" xfId="1" applyFont="1" applyFill="1" applyBorder="1" applyAlignment="1">
      <alignment horizontal="center" wrapText="1"/>
    </xf>
    <xf numFmtId="0" fontId="11" fillId="5" borderId="0" xfId="1" applyFont="1" applyFill="1" applyBorder="1" applyAlignment="1">
      <alignment horizontal="center" wrapText="1"/>
    </xf>
    <xf numFmtId="3" fontId="11" fillId="5" borderId="28" xfId="1" applyNumberFormat="1" applyFont="1" applyFill="1" applyBorder="1" applyAlignment="1">
      <alignment horizontal="center"/>
    </xf>
    <xf numFmtId="3" fontId="11" fillId="5" borderId="29" xfId="1" applyNumberFormat="1" applyFont="1" applyFill="1" applyBorder="1" applyAlignment="1">
      <alignment horizontal="center"/>
    </xf>
    <xf numFmtId="1" fontId="11" fillId="5" borderId="29" xfId="1" applyNumberFormat="1" applyFont="1" applyFill="1" applyBorder="1" applyAlignment="1">
      <alignment horizontal="center"/>
    </xf>
    <xf numFmtId="3" fontId="11" fillId="5" borderId="30" xfId="1" applyNumberFormat="1" applyFont="1" applyFill="1" applyBorder="1" applyAlignment="1">
      <alignment horizontal="center"/>
    </xf>
    <xf numFmtId="0" fontId="11" fillId="5" borderId="31" xfId="1" applyFont="1" applyFill="1" applyBorder="1" applyAlignment="1">
      <alignment horizontal="center" wrapText="1"/>
    </xf>
    <xf numFmtId="0" fontId="11" fillId="5" borderId="32" xfId="1" applyFont="1" applyFill="1" applyBorder="1" applyAlignment="1">
      <alignment horizontal="center" wrapText="1"/>
    </xf>
    <xf numFmtId="3" fontId="11" fillId="5" borderId="33" xfId="1" applyNumberFormat="1" applyFont="1" applyFill="1" applyBorder="1" applyAlignment="1">
      <alignment horizontal="center"/>
    </xf>
    <xf numFmtId="3" fontId="11" fillId="5" borderId="34" xfId="1" applyNumberFormat="1" applyFont="1" applyFill="1" applyBorder="1" applyAlignment="1">
      <alignment horizontal="center"/>
    </xf>
    <xf numFmtId="1" fontId="11" fillId="5" borderId="34" xfId="1" applyNumberFormat="1" applyFont="1" applyFill="1" applyBorder="1" applyAlignment="1">
      <alignment horizontal="center"/>
    </xf>
    <xf numFmtId="3" fontId="11" fillId="5" borderId="35" xfId="1" applyNumberFormat="1" applyFont="1" applyFill="1" applyBorder="1" applyAlignment="1">
      <alignment horizontal="center"/>
    </xf>
    <xf numFmtId="0" fontId="11" fillId="0" borderId="12" xfId="1" applyFont="1" applyBorder="1" applyAlignment="1">
      <alignment horizontal="left" wrapText="1"/>
    </xf>
    <xf numFmtId="0" fontId="0" fillId="0" borderId="36" xfId="0" applyBorder="1" applyAlignment="1">
      <alignment horizontal="left" wrapText="1"/>
    </xf>
    <xf numFmtId="1" fontId="11" fillId="0" borderId="11" xfId="1" applyNumberFormat="1" applyFont="1" applyBorder="1" applyAlignment="1">
      <alignment horizontal="center"/>
    </xf>
    <xf numFmtId="0" fontId="4" fillId="4" borderId="8" xfId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4" fillId="4" borderId="8" xfId="1" applyNumberFormat="1" applyFont="1" applyFill="1" applyBorder="1" applyAlignment="1">
      <alignment horizontal="center"/>
    </xf>
    <xf numFmtId="3" fontId="4" fillId="2" borderId="8" xfId="1" applyNumberFormat="1" applyFont="1" applyFill="1" applyBorder="1" applyAlignment="1">
      <alignment horizontal="center"/>
    </xf>
    <xf numFmtId="3" fontId="2" fillId="0" borderId="0" xfId="1" applyNumberFormat="1" applyFont="1"/>
    <xf numFmtId="0" fontId="4" fillId="0" borderId="27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37" xfId="1" applyFont="1" applyBorder="1" applyAlignment="1">
      <alignment horizontal="center"/>
    </xf>
    <xf numFmtId="0" fontId="11" fillId="0" borderId="24" xfId="1" applyFont="1" applyBorder="1" applyAlignment="1">
      <alignment horizontal="left" wrapText="1"/>
    </xf>
    <xf numFmtId="0" fontId="11" fillId="0" borderId="25" xfId="1" applyFont="1" applyBorder="1" applyAlignment="1">
      <alignment horizontal="left" wrapText="1"/>
    </xf>
    <xf numFmtId="3" fontId="11" fillId="0" borderId="25" xfId="1" applyNumberFormat="1" applyFont="1" applyBorder="1" applyAlignment="1">
      <alignment horizontal="center"/>
    </xf>
    <xf numFmtId="3" fontId="11" fillId="0" borderId="25" xfId="1" applyNumberFormat="1" applyFont="1" applyFill="1" applyBorder="1" applyAlignment="1">
      <alignment horizontal="center"/>
    </xf>
    <xf numFmtId="3" fontId="11" fillId="0" borderId="38" xfId="1" applyNumberFormat="1" applyFont="1" applyFill="1" applyBorder="1" applyAlignment="1">
      <alignment horizontal="center"/>
    </xf>
    <xf numFmtId="3" fontId="11" fillId="2" borderId="38" xfId="1" applyNumberFormat="1" applyFont="1" applyFill="1" applyBorder="1" applyAlignment="1">
      <alignment horizontal="center"/>
    </xf>
    <xf numFmtId="0" fontId="11" fillId="0" borderId="15" xfId="1" applyFont="1" applyBorder="1" applyAlignment="1">
      <alignment horizontal="left" wrapText="1"/>
    </xf>
    <xf numFmtId="0" fontId="11" fillId="0" borderId="8" xfId="1" applyFont="1" applyBorder="1" applyAlignment="1">
      <alignment horizontal="left" wrapText="1"/>
    </xf>
    <xf numFmtId="0" fontId="7" fillId="0" borderId="33" xfId="1" applyFont="1" applyBorder="1" applyAlignment="1">
      <alignment horizontal="left"/>
    </xf>
    <xf numFmtId="0" fontId="7" fillId="0" borderId="34" xfId="1" applyFont="1" applyBorder="1" applyAlignment="1">
      <alignment horizontal="left"/>
    </xf>
    <xf numFmtId="3" fontId="7" fillId="0" borderId="34" xfId="1" applyNumberFormat="1" applyFont="1" applyBorder="1" applyAlignment="1">
      <alignment horizontal="center"/>
    </xf>
    <xf numFmtId="3" fontId="11" fillId="0" borderId="34" xfId="1" applyNumberFormat="1" applyFont="1" applyBorder="1" applyAlignment="1">
      <alignment horizontal="center"/>
    </xf>
    <xf numFmtId="3" fontId="7" fillId="0" borderId="35" xfId="1" applyNumberFormat="1" applyFont="1" applyBorder="1" applyAlignment="1">
      <alignment horizontal="center"/>
    </xf>
    <xf numFmtId="3" fontId="7" fillId="2" borderId="35" xfId="1" applyNumberFormat="1" applyFont="1" applyFill="1" applyBorder="1" applyAlignment="1">
      <alignment horizontal="center"/>
    </xf>
    <xf numFmtId="0" fontId="4" fillId="4" borderId="39" xfId="1" applyFont="1" applyFill="1" applyBorder="1" applyAlignment="1">
      <alignment horizontal="center"/>
    </xf>
    <xf numFmtId="0" fontId="4" fillId="4" borderId="40" xfId="1" applyFont="1" applyFill="1" applyBorder="1" applyAlignment="1">
      <alignment horizontal="center"/>
    </xf>
    <xf numFmtId="3" fontId="4" fillId="4" borderId="40" xfId="1" applyNumberFormat="1" applyFont="1" applyFill="1" applyBorder="1" applyAlignment="1">
      <alignment horizontal="center"/>
    </xf>
    <xf numFmtId="3" fontId="4" fillId="2" borderId="40" xfId="1" applyNumberFormat="1" applyFont="1" applyFill="1" applyBorder="1" applyAlignment="1">
      <alignment horizontal="center"/>
    </xf>
    <xf numFmtId="0" fontId="4" fillId="4" borderId="16" xfId="1" applyFont="1" applyFill="1" applyBorder="1" applyAlignment="1">
      <alignment horizontal="left"/>
    </xf>
    <xf numFmtId="0" fontId="4" fillId="4" borderId="17" xfId="1" applyFont="1" applyFill="1" applyBorder="1" applyAlignment="1">
      <alignment horizontal="left"/>
    </xf>
    <xf numFmtId="0" fontId="3" fillId="2" borderId="0" xfId="0" applyFont="1" applyFill="1"/>
    <xf numFmtId="0" fontId="12" fillId="6" borderId="16" xfId="1" applyFont="1" applyFill="1" applyBorder="1" applyAlignment="1">
      <alignment wrapText="1"/>
    </xf>
    <xf numFmtId="0" fontId="12" fillId="6" borderId="41" xfId="1" applyFont="1" applyFill="1" applyBorder="1" applyAlignment="1">
      <alignment wrapText="1"/>
    </xf>
    <xf numFmtId="0" fontId="7" fillId="6" borderId="41" xfId="1" applyFont="1" applyFill="1" applyBorder="1" applyAlignment="1"/>
    <xf numFmtId="0" fontId="7" fillId="6" borderId="41" xfId="1" applyFont="1" applyFill="1" applyBorder="1"/>
    <xf numFmtId="0" fontId="7" fillId="6" borderId="2" xfId="1" applyFont="1" applyFill="1" applyBorder="1"/>
    <xf numFmtId="3" fontId="4" fillId="6" borderId="17" xfId="1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wrapText="1"/>
    </xf>
    <xf numFmtId="0" fontId="13" fillId="0" borderId="11" xfId="0" applyFont="1" applyFill="1" applyBorder="1" applyAlignment="1">
      <alignment wrapText="1"/>
    </xf>
    <xf numFmtId="0" fontId="13" fillId="0" borderId="11" xfId="0" applyFont="1" applyBorder="1" applyAlignment="1"/>
    <xf numFmtId="0" fontId="13" fillId="0" borderId="8" xfId="0" applyFont="1" applyBorder="1" applyAlignment="1">
      <alignment horizontal="center" vertical="center"/>
    </xf>
    <xf numFmtId="3" fontId="13" fillId="7" borderId="14" xfId="0" applyNumberFormat="1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3" fontId="13" fillId="7" borderId="42" xfId="0" applyNumberFormat="1" applyFont="1" applyFill="1" applyBorder="1" applyAlignment="1">
      <alignment horizontal="center" vertical="center"/>
    </xf>
    <xf numFmtId="3" fontId="13" fillId="0" borderId="42" xfId="0" applyNumberFormat="1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1" fillId="0" borderId="0" xfId="1" applyFont="1" applyFill="1"/>
    <xf numFmtId="3" fontId="2" fillId="0" borderId="0" xfId="1" applyNumberFormat="1" applyFont="1" applyFill="1"/>
  </cellXfs>
  <cellStyles count="3">
    <cellStyle name="Денежный 2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9"/>
  <sheetViews>
    <sheetView tabSelected="1" topLeftCell="A3" workbookViewId="0">
      <selection activeCell="C74" sqref="C74"/>
    </sheetView>
  </sheetViews>
  <sheetFormatPr defaultColWidth="9.109375" defaultRowHeight="14.4" x14ac:dyDescent="0.3"/>
  <cols>
    <col min="1" max="2" width="9.109375" style="4"/>
    <col min="3" max="3" width="16.5546875" style="4" customWidth="1"/>
    <col min="4" max="4" width="14.88671875" style="4" customWidth="1"/>
    <col min="5" max="5" width="15.88671875" style="4" customWidth="1"/>
    <col min="6" max="6" width="15" style="4" customWidth="1"/>
    <col min="7" max="8" width="15.44140625" style="4" customWidth="1"/>
    <col min="9" max="9" width="19.109375" style="4" customWidth="1"/>
    <col min="10" max="11" width="19.109375" style="120" hidden="1" customWidth="1"/>
    <col min="12" max="16384" width="9.109375" style="4"/>
  </cols>
  <sheetData>
    <row r="1" spans="1:14" x14ac:dyDescent="0.3">
      <c r="A1" s="1"/>
      <c r="B1" s="1"/>
      <c r="C1" s="1"/>
      <c r="D1" s="1"/>
      <c r="E1" s="1"/>
      <c r="F1" s="1"/>
      <c r="G1" s="1"/>
      <c r="H1" s="1"/>
      <c r="I1" s="2" t="s">
        <v>0</v>
      </c>
      <c r="J1" s="3"/>
      <c r="K1" s="3"/>
      <c r="L1" s="1"/>
      <c r="M1" s="1"/>
      <c r="N1" s="1"/>
    </row>
    <row r="2" spans="1:14" x14ac:dyDescent="0.3">
      <c r="A2" s="1"/>
      <c r="B2" s="1"/>
      <c r="C2" s="1"/>
      <c r="D2" s="1"/>
      <c r="E2" s="1"/>
      <c r="F2" s="1"/>
      <c r="G2" s="1"/>
      <c r="H2" s="1"/>
      <c r="I2" s="2" t="s">
        <v>1</v>
      </c>
      <c r="J2" s="3"/>
      <c r="K2" s="3"/>
      <c r="L2" s="1"/>
      <c r="M2" s="1"/>
      <c r="N2" s="1"/>
    </row>
    <row r="3" spans="1:14" x14ac:dyDescent="0.3">
      <c r="A3" s="5" t="s">
        <v>2</v>
      </c>
      <c r="B3" s="5"/>
      <c r="C3" s="5"/>
      <c r="D3" s="5"/>
      <c r="E3" s="5"/>
      <c r="F3" s="5"/>
      <c r="G3" s="5"/>
      <c r="H3" s="5"/>
      <c r="I3" s="5"/>
      <c r="J3" s="6"/>
      <c r="K3" s="6"/>
      <c r="L3" s="1"/>
      <c r="M3" s="1"/>
      <c r="N3" s="1"/>
    </row>
    <row r="4" spans="1:14" ht="15" thickBot="1" x14ac:dyDescent="0.35">
      <c r="A4" s="5" t="s">
        <v>3</v>
      </c>
      <c r="B4" s="5"/>
      <c r="C4" s="5"/>
      <c r="D4" s="5"/>
      <c r="E4" s="5"/>
      <c r="F4" s="5"/>
      <c r="G4" s="5"/>
      <c r="H4" s="5"/>
      <c r="I4" s="5"/>
      <c r="J4" s="6"/>
      <c r="K4" s="6"/>
      <c r="L4" s="1"/>
      <c r="M4" s="1"/>
      <c r="N4" s="1"/>
    </row>
    <row r="5" spans="1:14" ht="39" thickBot="1" x14ac:dyDescent="0.35">
      <c r="A5" s="7" t="s">
        <v>4</v>
      </c>
      <c r="B5" s="8"/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10" t="s">
        <v>11</v>
      </c>
      <c r="J5" s="11" t="s">
        <v>12</v>
      </c>
      <c r="K5" s="11" t="s">
        <v>13</v>
      </c>
      <c r="L5" s="12"/>
      <c r="M5" s="1"/>
      <c r="N5" s="1"/>
    </row>
    <row r="6" spans="1:14" x14ac:dyDescent="0.3">
      <c r="A6" s="13">
        <v>1</v>
      </c>
      <c r="B6" s="14"/>
      <c r="C6" s="15">
        <v>2</v>
      </c>
      <c r="D6" s="16">
        <v>3</v>
      </c>
      <c r="E6" s="16">
        <v>4</v>
      </c>
      <c r="F6" s="16">
        <v>5</v>
      </c>
      <c r="G6" s="16">
        <v>6</v>
      </c>
      <c r="H6" s="16">
        <v>7</v>
      </c>
      <c r="I6" s="17">
        <v>8</v>
      </c>
      <c r="J6" s="18">
        <v>8</v>
      </c>
      <c r="K6" s="18">
        <v>8</v>
      </c>
      <c r="L6" s="12"/>
      <c r="M6" s="1"/>
      <c r="N6" s="1"/>
    </row>
    <row r="7" spans="1:14" x14ac:dyDescent="0.3">
      <c r="A7" s="19" t="s">
        <v>14</v>
      </c>
      <c r="B7" s="20"/>
      <c r="C7" s="20"/>
      <c r="D7" s="20"/>
      <c r="E7" s="20"/>
      <c r="F7" s="20"/>
      <c r="G7" s="20"/>
      <c r="H7" s="20"/>
      <c r="I7" s="20"/>
      <c r="J7" s="21"/>
      <c r="K7" s="21"/>
      <c r="L7" s="12"/>
      <c r="M7" s="1"/>
      <c r="N7" s="1"/>
    </row>
    <row r="8" spans="1:14" x14ac:dyDescent="0.3">
      <c r="A8" s="22" t="s">
        <v>15</v>
      </c>
      <c r="B8" s="23"/>
      <c r="C8" s="24">
        <v>-1593.6999999999534</v>
      </c>
      <c r="D8" s="25">
        <v>93772.239999999932</v>
      </c>
      <c r="E8" s="26">
        <v>360563.58</v>
      </c>
      <c r="F8" s="26">
        <v>360563.58</v>
      </c>
      <c r="G8" s="24">
        <v>344500.85</v>
      </c>
      <c r="H8" s="24">
        <f>C8+E8-F8</f>
        <v>-1593.6999999999534</v>
      </c>
      <c r="I8" s="27">
        <f>D8+E8-G8</f>
        <v>109834.96999999997</v>
      </c>
      <c r="J8" s="28">
        <f>159590*1.15*1.1</f>
        <v>201881.35</v>
      </c>
      <c r="K8" s="28">
        <f>F8-J8</f>
        <v>158682.23000000001</v>
      </c>
      <c r="L8" s="29"/>
      <c r="M8" s="29"/>
      <c r="N8" s="29"/>
    </row>
    <row r="9" spans="1:14" x14ac:dyDescent="0.3">
      <c r="A9" s="30"/>
      <c r="B9" s="31"/>
      <c r="C9" s="24"/>
      <c r="D9" s="32"/>
      <c r="E9" s="26"/>
      <c r="F9" s="26"/>
      <c r="G9" s="24"/>
      <c r="H9" s="24"/>
      <c r="I9" s="32"/>
      <c r="J9" s="33"/>
      <c r="K9" s="33"/>
      <c r="L9" s="29"/>
      <c r="M9" s="29"/>
      <c r="N9" s="29"/>
    </row>
    <row r="10" spans="1:14" x14ac:dyDescent="0.3">
      <c r="A10" s="30" t="s">
        <v>16</v>
      </c>
      <c r="B10" s="31"/>
      <c r="C10" s="34">
        <v>64912.549999999988</v>
      </c>
      <c r="D10" s="25">
        <v>60469.30999999991</v>
      </c>
      <c r="E10" s="35">
        <v>160640.4</v>
      </c>
      <c r="F10" s="36">
        <v>98749</v>
      </c>
      <c r="G10" s="24">
        <v>152999.39000000001</v>
      </c>
      <c r="H10" s="24">
        <f>C10+E10-F10</f>
        <v>126803.94999999998</v>
      </c>
      <c r="I10" s="25">
        <f>D10+E10-G10</f>
        <v>68110.319999999891</v>
      </c>
      <c r="J10" s="37">
        <v>75432.649999999994</v>
      </c>
      <c r="K10" s="28">
        <f>F10-J10</f>
        <v>23316.350000000006</v>
      </c>
      <c r="L10" s="38"/>
      <c r="M10" s="38"/>
      <c r="N10" s="38"/>
    </row>
    <row r="11" spans="1:14" x14ac:dyDescent="0.3">
      <c r="A11" s="39"/>
      <c r="B11" s="40"/>
      <c r="C11" s="41"/>
      <c r="D11" s="42"/>
      <c r="E11" s="43"/>
      <c r="F11" s="43"/>
      <c r="G11" s="41"/>
      <c r="H11" s="41"/>
      <c r="I11" s="42"/>
      <c r="J11" s="44"/>
      <c r="K11" s="44"/>
      <c r="L11" s="1"/>
      <c r="M11" s="1"/>
      <c r="N11" s="1"/>
    </row>
    <row r="12" spans="1:14" x14ac:dyDescent="0.3">
      <c r="A12" s="45" t="s">
        <v>17</v>
      </c>
      <c r="B12" s="46"/>
      <c r="C12" s="34">
        <v>-9.9999999998544808E-2</v>
      </c>
      <c r="D12" s="25">
        <v>16629.419999999991</v>
      </c>
      <c r="E12" s="35">
        <v>58485.599999999999</v>
      </c>
      <c r="F12" s="35">
        <v>58485.599999999999</v>
      </c>
      <c r="G12" s="24">
        <v>56167.86</v>
      </c>
      <c r="H12" s="24">
        <f>C12+E12-F12</f>
        <v>-9.9999999998544808E-2</v>
      </c>
      <c r="I12" s="25">
        <f>D12+E12-G12</f>
        <v>18947.159999999989</v>
      </c>
      <c r="J12" s="37">
        <f>24720*1.15*1.1</f>
        <v>31270.799999999999</v>
      </c>
      <c r="K12" s="37">
        <f>24720*1.15*1.1</f>
        <v>31270.799999999999</v>
      </c>
      <c r="L12" s="1"/>
      <c r="M12" s="1"/>
      <c r="N12" s="1"/>
    </row>
    <row r="13" spans="1:14" x14ac:dyDescent="0.3">
      <c r="A13" s="45"/>
      <c r="B13" s="46"/>
      <c r="C13" s="34"/>
      <c r="D13" s="25"/>
      <c r="E13" s="35"/>
      <c r="F13" s="35"/>
      <c r="G13" s="24"/>
      <c r="H13" s="24"/>
      <c r="I13" s="25"/>
      <c r="J13" s="37"/>
      <c r="K13" s="37"/>
      <c r="L13" s="1"/>
      <c r="M13" s="1"/>
      <c r="N13" s="1"/>
    </row>
    <row r="14" spans="1:14" x14ac:dyDescent="0.3">
      <c r="A14" s="45" t="s">
        <v>18</v>
      </c>
      <c r="B14" s="46"/>
      <c r="C14" s="34">
        <v>-0.40000000000009095</v>
      </c>
      <c r="D14" s="25">
        <v>1053.7299999999973</v>
      </c>
      <c r="E14" s="35">
        <v>10550.57</v>
      </c>
      <c r="F14" s="35">
        <v>10550.57</v>
      </c>
      <c r="G14" s="24">
        <v>9372.77</v>
      </c>
      <c r="H14" s="24">
        <f>C14+E14-F14</f>
        <v>-0.3999999999996362</v>
      </c>
      <c r="I14" s="25">
        <f>D14+E14-G14</f>
        <v>2231.529999999997</v>
      </c>
      <c r="J14" s="37"/>
      <c r="K14" s="28">
        <f>F14-J14</f>
        <v>10550.57</v>
      </c>
      <c r="L14" s="1"/>
      <c r="M14" s="1"/>
      <c r="N14" s="1"/>
    </row>
    <row r="15" spans="1:14" x14ac:dyDescent="0.3">
      <c r="A15" s="45"/>
      <c r="B15" s="46"/>
      <c r="C15" s="34"/>
      <c r="D15" s="25"/>
      <c r="E15" s="35"/>
      <c r="F15" s="35"/>
      <c r="G15" s="24"/>
      <c r="H15" s="24"/>
      <c r="I15" s="25"/>
      <c r="J15" s="37"/>
      <c r="K15" s="37"/>
      <c r="L15" s="1"/>
      <c r="M15" s="1"/>
      <c r="N15" s="1"/>
    </row>
    <row r="16" spans="1:14" x14ac:dyDescent="0.3">
      <c r="A16" s="45" t="s">
        <v>19</v>
      </c>
      <c r="B16" s="46"/>
      <c r="C16" s="34">
        <v>-9.9999999999909051E-2</v>
      </c>
      <c r="D16" s="25">
        <v>736.36000000000013</v>
      </c>
      <c r="E16" s="35">
        <v>6958.03</v>
      </c>
      <c r="F16" s="35">
        <v>6958.03</v>
      </c>
      <c r="G16" s="24">
        <v>7007.27</v>
      </c>
      <c r="H16" s="24">
        <f>C16+E16-F16</f>
        <v>-9.9999999999454303E-2</v>
      </c>
      <c r="I16" s="25">
        <f>D16+E16-G16</f>
        <v>687.11999999999898</v>
      </c>
      <c r="J16" s="37"/>
      <c r="K16" s="28">
        <f>F16-J16</f>
        <v>6958.03</v>
      </c>
      <c r="L16" s="1"/>
      <c r="M16" s="1"/>
      <c r="N16" s="1"/>
    </row>
    <row r="17" spans="1:15" x14ac:dyDescent="0.3">
      <c r="A17" s="45"/>
      <c r="B17" s="46"/>
      <c r="C17" s="34"/>
      <c r="D17" s="25"/>
      <c r="E17" s="35"/>
      <c r="F17" s="35"/>
      <c r="G17" s="24"/>
      <c r="H17" s="24"/>
      <c r="I17" s="25"/>
      <c r="J17" s="37"/>
      <c r="K17" s="37"/>
      <c r="L17" s="1"/>
      <c r="M17" s="1"/>
      <c r="N17" s="1"/>
    </row>
    <row r="18" spans="1:15" x14ac:dyDescent="0.3">
      <c r="A18" s="45" t="s">
        <v>20</v>
      </c>
      <c r="B18" s="46"/>
      <c r="C18" s="34">
        <v>-0.46000000000003638</v>
      </c>
      <c r="D18" s="25">
        <v>2401.3799999999974</v>
      </c>
      <c r="E18" s="35">
        <v>8945.6</v>
      </c>
      <c r="F18" s="35">
        <v>8945.6</v>
      </c>
      <c r="G18" s="24">
        <v>8900.16</v>
      </c>
      <c r="H18" s="24">
        <f>C18+E18-F18</f>
        <v>-0.46000000000094587</v>
      </c>
      <c r="I18" s="25">
        <f>D18+E18-G18</f>
        <v>2446.8199999999979</v>
      </c>
      <c r="J18" s="37">
        <v>28501</v>
      </c>
      <c r="K18" s="28">
        <f>F18-J18</f>
        <v>-19555.400000000001</v>
      </c>
      <c r="L18" s="1"/>
      <c r="M18" s="1"/>
      <c r="N18" s="1"/>
    </row>
    <row r="19" spans="1:15" x14ac:dyDescent="0.3">
      <c r="A19" s="45"/>
      <c r="B19" s="46"/>
      <c r="C19" s="34"/>
      <c r="D19" s="25"/>
      <c r="E19" s="35"/>
      <c r="F19" s="35"/>
      <c r="G19" s="24"/>
      <c r="H19" s="24"/>
      <c r="I19" s="25"/>
      <c r="J19" s="37"/>
      <c r="K19" s="37"/>
      <c r="L19" s="1"/>
      <c r="M19" s="1"/>
      <c r="N19" s="1"/>
    </row>
    <row r="20" spans="1:15" x14ac:dyDescent="0.3">
      <c r="A20" s="47" t="s">
        <v>21</v>
      </c>
      <c r="B20" s="48"/>
      <c r="C20" s="49">
        <v>-0.35999999998603016</v>
      </c>
      <c r="D20" s="49">
        <v>3118.610000000027</v>
      </c>
      <c r="E20" s="49"/>
      <c r="F20" s="49"/>
      <c r="G20" s="49">
        <f>100.23+25.54</f>
        <v>125.77000000000001</v>
      </c>
      <c r="H20" s="49">
        <f>C20+E20-F20</f>
        <v>-0.35999999998603016</v>
      </c>
      <c r="I20" s="50">
        <f>D20+E20-G20</f>
        <v>2992.840000000027</v>
      </c>
      <c r="J20" s="37">
        <f>73410</f>
        <v>73410</v>
      </c>
      <c r="K20" s="28">
        <f>F20-J20</f>
        <v>-73410</v>
      </c>
    </row>
    <row r="21" spans="1:15" ht="15" thickBot="1" x14ac:dyDescent="0.35">
      <c r="A21" s="47"/>
      <c r="B21" s="51"/>
      <c r="C21" s="49"/>
      <c r="D21" s="50"/>
      <c r="E21" s="52"/>
      <c r="F21" s="52"/>
      <c r="G21" s="53"/>
      <c r="H21" s="53"/>
      <c r="I21" s="50"/>
      <c r="J21" s="37"/>
      <c r="K21" s="37"/>
      <c r="L21" s="1"/>
      <c r="M21" s="1"/>
      <c r="N21" s="1"/>
    </row>
    <row r="22" spans="1:15" ht="15" thickBot="1" x14ac:dyDescent="0.35">
      <c r="A22" s="54" t="s">
        <v>22</v>
      </c>
      <c r="B22" s="55"/>
      <c r="C22" s="56">
        <f>C8+C10+C12+C14+C16+C18+C20</f>
        <v>63317.430000000051</v>
      </c>
      <c r="D22" s="56">
        <f t="shared" ref="D22:I22" si="0">D8+D10+D12+D14+D16+D18+D20</f>
        <v>178181.04999999984</v>
      </c>
      <c r="E22" s="56">
        <f t="shared" si="0"/>
        <v>606143.77999999991</v>
      </c>
      <c r="F22" s="56">
        <f t="shared" si="0"/>
        <v>544252.38</v>
      </c>
      <c r="G22" s="56">
        <f t="shared" si="0"/>
        <v>579074.07000000007</v>
      </c>
      <c r="H22" s="56">
        <f t="shared" si="0"/>
        <v>125208.83000000003</v>
      </c>
      <c r="I22" s="56">
        <f t="shared" si="0"/>
        <v>205250.75999999986</v>
      </c>
      <c r="J22" s="57">
        <f>J8+J10+J12+J14+J16+J18+J20</f>
        <v>410495.8</v>
      </c>
      <c r="K22" s="57">
        <f>K8+K10+K12+K14+K16+K18+K20</f>
        <v>137812.58000000002</v>
      </c>
      <c r="L22" s="1"/>
      <c r="M22" s="1"/>
      <c r="N22" s="1"/>
    </row>
    <row r="23" spans="1:15" x14ac:dyDescent="0.3">
      <c r="A23" s="58"/>
      <c r="B23" s="59"/>
      <c r="C23" s="60"/>
      <c r="D23" s="60"/>
      <c r="E23" s="60"/>
      <c r="F23" s="60"/>
      <c r="G23" s="60"/>
      <c r="H23" s="60"/>
      <c r="I23" s="61"/>
      <c r="J23" s="62"/>
      <c r="K23" s="62"/>
      <c r="L23" s="1"/>
      <c r="M23" s="1"/>
      <c r="N23" s="1"/>
    </row>
    <row r="24" spans="1:15" ht="29.25" customHeight="1" x14ac:dyDescent="0.3">
      <c r="A24" s="63" t="s">
        <v>23</v>
      </c>
      <c r="B24" s="64"/>
      <c r="C24" s="65">
        <v>692632.37</v>
      </c>
      <c r="D24" s="65">
        <v>50505.46000000005</v>
      </c>
      <c r="E24" s="66">
        <f>SUM(E25:E27)</f>
        <v>218356.43</v>
      </c>
      <c r="F24" s="66">
        <f>SUM(F25:F27)</f>
        <v>0</v>
      </c>
      <c r="G24" s="65">
        <f>SUM(G25:G27)</f>
        <v>208625.56</v>
      </c>
      <c r="H24" s="65">
        <f>C24+E24-F24</f>
        <v>910988.80000000005</v>
      </c>
      <c r="I24" s="65">
        <f>D24+E24-G24</f>
        <v>60236.330000000016</v>
      </c>
      <c r="J24" s="28">
        <f>E24+F24-H24</f>
        <v>-692632.37000000011</v>
      </c>
      <c r="K24" s="28"/>
      <c r="L24" s="136"/>
      <c r="M24" s="38"/>
      <c r="N24" s="38"/>
    </row>
    <row r="25" spans="1:15" ht="29.25" hidden="1" customHeight="1" x14ac:dyDescent="0.3">
      <c r="A25" s="67" t="s">
        <v>24</v>
      </c>
      <c r="B25" s="68"/>
      <c r="C25" s="69">
        <v>191201.04000000004</v>
      </c>
      <c r="D25" s="70">
        <v>50505.630000000063</v>
      </c>
      <c r="E25" s="71">
        <v>209946.23999999999</v>
      </c>
      <c r="F25" s="71"/>
      <c r="G25" s="70">
        <v>199207.37</v>
      </c>
      <c r="H25" s="72">
        <f t="shared" ref="H25:H27" si="1">C25+E25-F25</f>
        <v>401147.28</v>
      </c>
      <c r="I25" s="73">
        <f t="shared" ref="I25:I27" si="2">D25+E25-G25</f>
        <v>61244.500000000058</v>
      </c>
      <c r="J25" s="74"/>
      <c r="K25" s="28"/>
      <c r="L25" s="136"/>
      <c r="M25" s="75"/>
      <c r="N25" s="38"/>
      <c r="O25" s="76"/>
    </row>
    <row r="26" spans="1:15" ht="29.25" hidden="1" customHeight="1" x14ac:dyDescent="0.3">
      <c r="A26" s="77"/>
      <c r="B26" s="78" t="s">
        <v>25</v>
      </c>
      <c r="C26" s="79"/>
      <c r="D26" s="80"/>
      <c r="E26" s="81">
        <v>10.19</v>
      </c>
      <c r="F26" s="81"/>
      <c r="G26" s="80">
        <v>10.19</v>
      </c>
      <c r="H26" s="80"/>
      <c r="I26" s="82"/>
      <c r="J26" s="74"/>
      <c r="K26" s="28"/>
      <c r="L26" s="136"/>
      <c r="M26" s="75">
        <f>H29-I29</f>
        <v>877072.22</v>
      </c>
      <c r="N26" s="38">
        <f>877071.93</f>
        <v>877071.93</v>
      </c>
    </row>
    <row r="27" spans="1:15" ht="29.25" hidden="1" customHeight="1" x14ac:dyDescent="0.3">
      <c r="A27" s="83" t="s">
        <v>26</v>
      </c>
      <c r="B27" s="84"/>
      <c r="C27" s="85">
        <v>7650</v>
      </c>
      <c r="D27" s="86">
        <v>0</v>
      </c>
      <c r="E27" s="87">
        <f>700*12</f>
        <v>8400</v>
      </c>
      <c r="F27" s="87"/>
      <c r="G27" s="86">
        <v>9408</v>
      </c>
      <c r="H27" s="86">
        <f t="shared" si="1"/>
        <v>16050</v>
      </c>
      <c r="I27" s="88">
        <f t="shared" si="2"/>
        <v>-1008</v>
      </c>
      <c r="J27" s="74"/>
      <c r="K27" s="28"/>
      <c r="L27" s="136"/>
      <c r="M27" s="75">
        <f>M26-N26</f>
        <v>0.28999999992083758</v>
      </c>
      <c r="N27" s="38"/>
    </row>
    <row r="28" spans="1:15" ht="70.5" customHeight="1" x14ac:dyDescent="0.3">
      <c r="A28" s="89" t="s">
        <v>27</v>
      </c>
      <c r="B28" s="90"/>
      <c r="C28" s="53">
        <v>16409.349999999999</v>
      </c>
      <c r="D28" s="53"/>
      <c r="E28" s="91">
        <v>9910.4</v>
      </c>
      <c r="F28" s="91"/>
      <c r="G28" s="91">
        <v>9910.4</v>
      </c>
      <c r="H28" s="53">
        <f>C28+E28-F28</f>
        <v>26319.75</v>
      </c>
      <c r="I28" s="53"/>
      <c r="J28" s="28"/>
      <c r="K28" s="28"/>
      <c r="L28" s="136"/>
      <c r="M28" s="38"/>
      <c r="N28" s="38"/>
    </row>
    <row r="29" spans="1:15" x14ac:dyDescent="0.3">
      <c r="A29" s="92" t="s">
        <v>22</v>
      </c>
      <c r="B29" s="93"/>
      <c r="C29" s="94">
        <f>C24+C28</f>
        <v>709041.72</v>
      </c>
      <c r="D29" s="94">
        <f t="shared" ref="D29:I29" si="3">D24+D28</f>
        <v>50505.46000000005</v>
      </c>
      <c r="E29" s="94">
        <f t="shared" si="3"/>
        <v>228266.83</v>
      </c>
      <c r="F29" s="94">
        <f t="shared" si="3"/>
        <v>0</v>
      </c>
      <c r="G29" s="94">
        <f t="shared" si="3"/>
        <v>218535.96</v>
      </c>
      <c r="H29" s="94">
        <f t="shared" si="3"/>
        <v>937308.55</v>
      </c>
      <c r="I29" s="94">
        <f t="shared" si="3"/>
        <v>60236.330000000016</v>
      </c>
      <c r="J29" s="95">
        <f>J24</f>
        <v>-692632.37000000011</v>
      </c>
      <c r="K29" s="95">
        <f>K24</f>
        <v>0</v>
      </c>
      <c r="L29" s="137"/>
      <c r="M29" s="96"/>
      <c r="N29" s="1"/>
    </row>
    <row r="30" spans="1:15" ht="15" thickBot="1" x14ac:dyDescent="0.35">
      <c r="A30" s="97"/>
      <c r="B30" s="98"/>
      <c r="C30" s="98"/>
      <c r="D30" s="98"/>
      <c r="E30" s="98"/>
      <c r="F30" s="98"/>
      <c r="G30" s="98"/>
      <c r="H30" s="98"/>
      <c r="I30" s="99"/>
      <c r="J30" s="6"/>
      <c r="K30" s="6"/>
    </row>
    <row r="31" spans="1:15" x14ac:dyDescent="0.3">
      <c r="A31" s="100" t="s">
        <v>28</v>
      </c>
      <c r="B31" s="101"/>
      <c r="C31" s="102">
        <v>-2394.4500000000617</v>
      </c>
      <c r="D31" s="102">
        <v>7583.8399999999656</v>
      </c>
      <c r="E31" s="102"/>
      <c r="F31" s="102"/>
      <c r="G31" s="103">
        <v>0</v>
      </c>
      <c r="H31" s="103">
        <f>C31+E31-F31</f>
        <v>-2394.4500000000617</v>
      </c>
      <c r="I31" s="104">
        <f>D31+E31-G31</f>
        <v>7583.8399999999656</v>
      </c>
      <c r="J31" s="105">
        <v>144760</v>
      </c>
      <c r="K31" s="28">
        <f>F31-J31</f>
        <v>-144760</v>
      </c>
    </row>
    <row r="32" spans="1:15" x14ac:dyDescent="0.3">
      <c r="A32" s="106" t="s">
        <v>29</v>
      </c>
      <c r="B32" s="107"/>
      <c r="C32" s="49">
        <v>-1063.6600000000158</v>
      </c>
      <c r="D32" s="49">
        <v>6728.579999999969</v>
      </c>
      <c r="E32" s="49"/>
      <c r="F32" s="49"/>
      <c r="G32" s="34">
        <v>0</v>
      </c>
      <c r="H32" s="34">
        <f>C32+E32-F32</f>
        <v>-1063.6600000000158</v>
      </c>
      <c r="I32" s="25">
        <f>D32+E32-G32</f>
        <v>6728.579999999969</v>
      </c>
      <c r="J32" s="37">
        <v>150164</v>
      </c>
      <c r="K32" s="28">
        <f>F32-J32</f>
        <v>-150164</v>
      </c>
    </row>
    <row r="33" spans="1:11" x14ac:dyDescent="0.3">
      <c r="A33" s="47" t="s">
        <v>30</v>
      </c>
      <c r="B33" s="48"/>
      <c r="C33" s="49">
        <v>76.56999999989057</v>
      </c>
      <c r="D33" s="49">
        <v>39241.379999999896</v>
      </c>
      <c r="E33" s="49"/>
      <c r="F33" s="49"/>
      <c r="G33" s="34">
        <v>0</v>
      </c>
      <c r="H33" s="34">
        <f>C33+E33-F33</f>
        <v>76.56999999989057</v>
      </c>
      <c r="I33" s="25">
        <f>D33+E33-G33</f>
        <v>39241.379999999896</v>
      </c>
      <c r="J33" s="37">
        <v>682534</v>
      </c>
      <c r="K33" s="28">
        <f>F33-J33</f>
        <v>-682534</v>
      </c>
    </row>
    <row r="34" spans="1:11" x14ac:dyDescent="0.3">
      <c r="A34" s="47" t="s">
        <v>31</v>
      </c>
      <c r="B34" s="48"/>
      <c r="C34" s="49">
        <v>0</v>
      </c>
      <c r="D34" s="49">
        <v>2436.3700000000085</v>
      </c>
      <c r="E34" s="49"/>
      <c r="F34" s="49"/>
      <c r="G34" s="34">
        <v>0</v>
      </c>
      <c r="H34" s="34">
        <f>C34+E34-F34</f>
        <v>0</v>
      </c>
      <c r="I34" s="25">
        <f>D34+E34-G34</f>
        <v>2436.3700000000085</v>
      </c>
      <c r="J34" s="37"/>
      <c r="K34" s="37"/>
    </row>
    <row r="35" spans="1:11" ht="15" thickBot="1" x14ac:dyDescent="0.35">
      <c r="A35" s="108"/>
      <c r="B35" s="109"/>
      <c r="C35" s="110"/>
      <c r="D35" s="110"/>
      <c r="E35" s="110"/>
      <c r="F35" s="110"/>
      <c r="G35" s="110"/>
      <c r="H35" s="111"/>
      <c r="I35" s="112"/>
      <c r="J35" s="113"/>
      <c r="K35" s="113"/>
    </row>
    <row r="36" spans="1:11" ht="15" thickBot="1" x14ac:dyDescent="0.35">
      <c r="A36" s="114" t="s">
        <v>22</v>
      </c>
      <c r="B36" s="115"/>
      <c r="C36" s="116">
        <f t="shared" ref="C36:H36" si="4">C31+C32+C33+C34</f>
        <v>-3381.5400000001869</v>
      </c>
      <c r="D36" s="116">
        <f t="shared" si="4"/>
        <v>55990.169999999838</v>
      </c>
      <c r="E36" s="116">
        <f t="shared" si="4"/>
        <v>0</v>
      </c>
      <c r="F36" s="116">
        <f t="shared" si="4"/>
        <v>0</v>
      </c>
      <c r="G36" s="116">
        <f t="shared" si="4"/>
        <v>0</v>
      </c>
      <c r="H36" s="116">
        <f t="shared" si="4"/>
        <v>-3381.5400000001869</v>
      </c>
      <c r="I36" s="116">
        <f>I31+I32+I33+I34</f>
        <v>55990.169999999838</v>
      </c>
      <c r="J36" s="117">
        <f>J31+J32+J33+J34</f>
        <v>977458</v>
      </c>
      <c r="K36" s="117">
        <f>K31+K32+K33+K34</f>
        <v>-977458</v>
      </c>
    </row>
    <row r="37" spans="1:11" ht="15" thickBot="1" x14ac:dyDescent="0.35">
      <c r="A37" s="118" t="s">
        <v>32</v>
      </c>
      <c r="B37" s="119"/>
      <c r="C37" s="56">
        <f t="shared" ref="C37:K37" si="5">C22+C29+C36</f>
        <v>768977.60999999987</v>
      </c>
      <c r="D37" s="56">
        <f t="shared" si="5"/>
        <v>284676.6799999997</v>
      </c>
      <c r="E37" s="56">
        <f t="shared" si="5"/>
        <v>834410.60999999987</v>
      </c>
      <c r="F37" s="56">
        <f t="shared" si="5"/>
        <v>544252.38</v>
      </c>
      <c r="G37" s="56">
        <f t="shared" si="5"/>
        <v>797610.03</v>
      </c>
      <c r="H37" s="56">
        <f t="shared" si="5"/>
        <v>1059135.8399999999</v>
      </c>
      <c r="I37" s="56">
        <f t="shared" si="5"/>
        <v>321477.25999999966</v>
      </c>
      <c r="J37" s="57">
        <f t="shared" si="5"/>
        <v>695321.42999999993</v>
      </c>
      <c r="K37" s="57">
        <f t="shared" si="5"/>
        <v>-839645.41999999993</v>
      </c>
    </row>
    <row r="39" spans="1:11" ht="15" hidden="1" thickBot="1" x14ac:dyDescent="0.35"/>
    <row r="40" spans="1:11" ht="15" hidden="1" thickBot="1" x14ac:dyDescent="0.35">
      <c r="A40" s="121" t="s">
        <v>33</v>
      </c>
      <c r="B40" s="122"/>
      <c r="C40" s="122"/>
      <c r="D40" s="123"/>
      <c r="E40" s="123"/>
      <c r="F40" s="123"/>
      <c r="G40" s="124"/>
      <c r="H40" s="125"/>
      <c r="I40" s="126">
        <f>SUM(I41:I69)</f>
        <v>98749</v>
      </c>
    </row>
    <row r="41" spans="1:11" hidden="1" x14ac:dyDescent="0.3">
      <c r="A41" s="127" t="s">
        <v>34</v>
      </c>
      <c r="B41" s="128"/>
      <c r="C41" s="128"/>
      <c r="D41" s="129"/>
      <c r="E41" s="129"/>
      <c r="F41" s="129"/>
      <c r="G41" s="130" t="s">
        <v>35</v>
      </c>
      <c r="H41" s="130" t="s">
        <v>36</v>
      </c>
      <c r="I41" s="131">
        <v>1110</v>
      </c>
    </row>
    <row r="42" spans="1:11" hidden="1" x14ac:dyDescent="0.3">
      <c r="A42" s="127" t="s">
        <v>37</v>
      </c>
      <c r="B42" s="128"/>
      <c r="C42" s="128"/>
      <c r="D42" s="129"/>
      <c r="E42" s="129"/>
      <c r="F42" s="129"/>
      <c r="G42" s="130" t="s">
        <v>38</v>
      </c>
      <c r="H42" s="132" t="s">
        <v>39</v>
      </c>
      <c r="I42" s="133">
        <v>34083</v>
      </c>
    </row>
    <row r="43" spans="1:11" hidden="1" x14ac:dyDescent="0.3">
      <c r="A43" s="127" t="s">
        <v>40</v>
      </c>
      <c r="B43" s="128"/>
      <c r="C43" s="128"/>
      <c r="D43" s="129"/>
      <c r="E43" s="129"/>
      <c r="F43" s="129"/>
      <c r="G43" s="132" t="s">
        <v>41</v>
      </c>
      <c r="H43" s="132" t="s">
        <v>42</v>
      </c>
      <c r="I43" s="133">
        <v>3424</v>
      </c>
    </row>
    <row r="44" spans="1:11" hidden="1" x14ac:dyDescent="0.3">
      <c r="A44" s="127" t="s">
        <v>43</v>
      </c>
      <c r="B44" s="128"/>
      <c r="C44" s="128"/>
      <c r="D44" s="129"/>
      <c r="E44" s="129"/>
      <c r="F44" s="129"/>
      <c r="G44" s="132" t="s">
        <v>44</v>
      </c>
      <c r="H44" s="132" t="s">
        <v>45</v>
      </c>
      <c r="I44" s="134">
        <v>12166</v>
      </c>
    </row>
    <row r="45" spans="1:11" ht="29.25" hidden="1" customHeight="1" x14ac:dyDescent="0.3">
      <c r="A45" s="127" t="s">
        <v>46</v>
      </c>
      <c r="B45" s="128"/>
      <c r="C45" s="128"/>
      <c r="D45" s="129"/>
      <c r="E45" s="129"/>
      <c r="F45" s="129"/>
      <c r="G45" s="132" t="s">
        <v>44</v>
      </c>
      <c r="H45" s="132" t="s">
        <v>47</v>
      </c>
      <c r="I45" s="134">
        <v>9221</v>
      </c>
    </row>
    <row r="46" spans="1:11" hidden="1" x14ac:dyDescent="0.3">
      <c r="A46" s="127" t="s">
        <v>48</v>
      </c>
      <c r="B46" s="128"/>
      <c r="C46" s="128"/>
      <c r="D46" s="129"/>
      <c r="E46" s="129"/>
      <c r="F46" s="129"/>
      <c r="G46" s="132" t="s">
        <v>49</v>
      </c>
      <c r="H46" s="135" t="s">
        <v>50</v>
      </c>
      <c r="I46" s="134">
        <v>1040</v>
      </c>
    </row>
    <row r="47" spans="1:11" hidden="1" x14ac:dyDescent="0.3">
      <c r="A47" s="127" t="s">
        <v>51</v>
      </c>
      <c r="B47" s="128"/>
      <c r="C47" s="128"/>
      <c r="D47" s="129"/>
      <c r="E47" s="129"/>
      <c r="F47" s="129"/>
      <c r="G47" s="130" t="s">
        <v>49</v>
      </c>
      <c r="H47" s="132" t="s">
        <v>52</v>
      </c>
      <c r="I47" s="133">
        <v>31465</v>
      </c>
    </row>
    <row r="48" spans="1:11" hidden="1" x14ac:dyDescent="0.3">
      <c r="A48" s="127" t="s">
        <v>53</v>
      </c>
      <c r="B48" s="128"/>
      <c r="C48" s="128"/>
      <c r="D48" s="129"/>
      <c r="E48" s="129"/>
      <c r="F48" s="129"/>
      <c r="G48" s="132" t="s">
        <v>49</v>
      </c>
      <c r="H48" s="132" t="s">
        <v>54</v>
      </c>
      <c r="I48" s="133">
        <v>5470</v>
      </c>
    </row>
    <row r="49" spans="1:9" hidden="1" x14ac:dyDescent="0.3">
      <c r="A49" s="127" t="s">
        <v>55</v>
      </c>
      <c r="B49" s="128"/>
      <c r="C49" s="128"/>
      <c r="D49" s="129"/>
      <c r="E49" s="129"/>
      <c r="F49" s="129"/>
      <c r="G49" s="132" t="s">
        <v>56</v>
      </c>
      <c r="H49" s="132" t="s">
        <v>50</v>
      </c>
      <c r="I49" s="134">
        <v>770</v>
      </c>
    </row>
    <row r="50" spans="1:9" hidden="1" x14ac:dyDescent="0.3">
      <c r="A50" s="127"/>
      <c r="B50" s="128"/>
      <c r="C50" s="128"/>
      <c r="D50" s="129"/>
      <c r="E50" s="129"/>
      <c r="F50" s="129"/>
      <c r="G50" s="132"/>
      <c r="H50" s="132"/>
      <c r="I50" s="134"/>
    </row>
    <row r="51" spans="1:9" hidden="1" x14ac:dyDescent="0.3">
      <c r="A51" s="127"/>
      <c r="B51" s="128"/>
      <c r="C51" s="128"/>
      <c r="D51" s="129"/>
      <c r="E51" s="129"/>
      <c r="F51" s="129"/>
      <c r="G51" s="132"/>
      <c r="H51" s="135"/>
      <c r="I51" s="134"/>
    </row>
    <row r="52" spans="1:9" hidden="1" x14ac:dyDescent="0.3">
      <c r="A52" s="127"/>
      <c r="B52" s="128"/>
      <c r="C52" s="128"/>
      <c r="D52" s="129"/>
      <c r="E52" s="129"/>
      <c r="F52" s="129"/>
      <c r="G52" s="130"/>
      <c r="H52" s="132"/>
      <c r="I52" s="133"/>
    </row>
    <row r="53" spans="1:9" hidden="1" x14ac:dyDescent="0.3">
      <c r="A53" s="127"/>
      <c r="B53" s="128"/>
      <c r="C53" s="128"/>
      <c r="D53" s="129"/>
      <c r="E53" s="129"/>
      <c r="F53" s="129"/>
      <c r="G53" s="132"/>
      <c r="H53" s="132"/>
      <c r="I53" s="133"/>
    </row>
    <row r="54" spans="1:9" hidden="1" x14ac:dyDescent="0.3">
      <c r="A54" s="127"/>
      <c r="B54" s="128"/>
      <c r="C54" s="128"/>
      <c r="D54" s="129"/>
      <c r="E54" s="129"/>
      <c r="F54" s="129"/>
      <c r="G54" s="132"/>
      <c r="H54" s="132"/>
      <c r="I54" s="134"/>
    </row>
    <row r="55" spans="1:9" hidden="1" x14ac:dyDescent="0.3">
      <c r="A55" s="127"/>
      <c r="B55" s="128"/>
      <c r="C55" s="128"/>
      <c r="D55" s="129"/>
      <c r="E55" s="129"/>
      <c r="F55" s="129"/>
      <c r="G55" s="132"/>
      <c r="H55" s="132"/>
      <c r="I55" s="134"/>
    </row>
    <row r="56" spans="1:9" hidden="1" x14ac:dyDescent="0.3">
      <c r="A56" s="127"/>
      <c r="B56" s="128"/>
      <c r="C56" s="128"/>
      <c r="D56" s="129"/>
      <c r="E56" s="129"/>
      <c r="F56" s="129"/>
      <c r="G56" s="132"/>
      <c r="H56" s="135"/>
      <c r="I56" s="134"/>
    </row>
    <row r="57" spans="1:9" hidden="1" x14ac:dyDescent="0.3">
      <c r="A57" s="127"/>
      <c r="B57" s="128"/>
      <c r="C57" s="128"/>
      <c r="D57" s="129"/>
      <c r="E57" s="129"/>
      <c r="F57" s="129"/>
      <c r="G57" s="130"/>
      <c r="H57" s="132"/>
      <c r="I57" s="133"/>
    </row>
    <row r="58" spans="1:9" hidden="1" x14ac:dyDescent="0.3">
      <c r="A58" s="127"/>
      <c r="B58" s="128"/>
      <c r="C58" s="128"/>
      <c r="D58" s="129"/>
      <c r="E58" s="129"/>
      <c r="F58" s="129"/>
      <c r="G58" s="132"/>
      <c r="H58" s="132"/>
      <c r="I58" s="133"/>
    </row>
    <row r="59" spans="1:9" hidden="1" x14ac:dyDescent="0.3">
      <c r="A59" s="127"/>
      <c r="B59" s="128"/>
      <c r="C59" s="128"/>
      <c r="D59" s="129"/>
      <c r="E59" s="129"/>
      <c r="F59" s="129"/>
      <c r="G59" s="132"/>
      <c r="H59" s="132"/>
      <c r="I59" s="134"/>
    </row>
    <row r="60" spans="1:9" hidden="1" x14ac:dyDescent="0.3">
      <c r="A60" s="127"/>
      <c r="B60" s="128"/>
      <c r="C60" s="128"/>
      <c r="D60" s="129"/>
      <c r="E60" s="129"/>
      <c r="F60" s="129"/>
      <c r="G60" s="132"/>
      <c r="H60" s="132"/>
      <c r="I60" s="134"/>
    </row>
    <row r="61" spans="1:9" hidden="1" x14ac:dyDescent="0.3">
      <c r="A61" s="127"/>
      <c r="B61" s="128"/>
      <c r="C61" s="128"/>
      <c r="D61" s="129"/>
      <c r="E61" s="129"/>
      <c r="F61" s="129"/>
      <c r="G61" s="132"/>
      <c r="H61" s="135"/>
      <c r="I61" s="134"/>
    </row>
    <row r="62" spans="1:9" hidden="1" x14ac:dyDescent="0.3">
      <c r="A62" s="127"/>
      <c r="B62" s="128"/>
      <c r="C62" s="128"/>
      <c r="D62" s="129"/>
      <c r="E62" s="129"/>
      <c r="F62" s="129"/>
      <c r="G62" s="130"/>
      <c r="H62" s="132"/>
      <c r="I62" s="133"/>
    </row>
    <row r="63" spans="1:9" hidden="1" x14ac:dyDescent="0.3">
      <c r="A63" s="127"/>
      <c r="B63" s="128"/>
      <c r="C63" s="128"/>
      <c r="D63" s="129"/>
      <c r="E63" s="129"/>
      <c r="F63" s="129"/>
      <c r="G63" s="132"/>
      <c r="H63" s="132"/>
      <c r="I63" s="133"/>
    </row>
    <row r="64" spans="1:9" hidden="1" x14ac:dyDescent="0.3">
      <c r="A64" s="127"/>
      <c r="B64" s="128"/>
      <c r="C64" s="128"/>
      <c r="D64" s="129"/>
      <c r="E64" s="129"/>
      <c r="F64" s="129"/>
      <c r="G64" s="132"/>
      <c r="H64" s="132"/>
      <c r="I64" s="134"/>
    </row>
    <row r="65" spans="1:9" hidden="1" x14ac:dyDescent="0.3">
      <c r="A65" s="127"/>
      <c r="B65" s="128"/>
      <c r="C65" s="128"/>
      <c r="D65" s="129"/>
      <c r="E65" s="129"/>
      <c r="F65" s="129"/>
      <c r="G65" s="132"/>
      <c r="H65" s="132"/>
      <c r="I65" s="134"/>
    </row>
    <row r="66" spans="1:9" hidden="1" x14ac:dyDescent="0.3">
      <c r="A66" s="127"/>
      <c r="B66" s="128"/>
      <c r="C66" s="128"/>
      <c r="D66" s="129"/>
      <c r="E66" s="129"/>
      <c r="F66" s="129"/>
      <c r="G66" s="132"/>
      <c r="H66" s="132"/>
      <c r="I66" s="134"/>
    </row>
    <row r="67" spans="1:9" hidden="1" x14ac:dyDescent="0.3">
      <c r="A67" s="127"/>
      <c r="B67" s="128"/>
      <c r="C67" s="128"/>
      <c r="D67" s="129"/>
      <c r="E67" s="129"/>
      <c r="F67" s="129"/>
      <c r="G67" s="132"/>
      <c r="H67" s="132"/>
      <c r="I67" s="134"/>
    </row>
    <row r="68" spans="1:9" hidden="1" x14ac:dyDescent="0.3">
      <c r="A68" s="127"/>
      <c r="B68" s="128"/>
      <c r="C68" s="128"/>
      <c r="D68" s="129"/>
      <c r="E68" s="129"/>
      <c r="F68" s="129"/>
      <c r="G68" s="132"/>
      <c r="H68" s="132"/>
      <c r="I68" s="134"/>
    </row>
    <row r="69" spans="1:9" hidden="1" x14ac:dyDescent="0.3">
      <c r="A69" s="127"/>
      <c r="B69" s="128"/>
      <c r="C69" s="128"/>
      <c r="D69" s="129"/>
      <c r="E69" s="129"/>
      <c r="F69" s="129"/>
      <c r="G69" s="132"/>
      <c r="H69" s="132"/>
      <c r="I69" s="134"/>
    </row>
  </sheetData>
  <mergeCells count="63">
    <mergeCell ref="A67:F67"/>
    <mergeCell ref="A68:F68"/>
    <mergeCell ref="A69:F69"/>
    <mergeCell ref="A61:F61"/>
    <mergeCell ref="A62:F62"/>
    <mergeCell ref="A63:F63"/>
    <mergeCell ref="A64:F64"/>
    <mergeCell ref="A65:F65"/>
    <mergeCell ref="A66:F66"/>
    <mergeCell ref="A55:F55"/>
    <mergeCell ref="A56:F56"/>
    <mergeCell ref="A57:F57"/>
    <mergeCell ref="A58:F58"/>
    <mergeCell ref="A59:F59"/>
    <mergeCell ref="A60:F60"/>
    <mergeCell ref="A49:F49"/>
    <mergeCell ref="A50:F50"/>
    <mergeCell ref="A51:F51"/>
    <mergeCell ref="A52:F52"/>
    <mergeCell ref="A53:F53"/>
    <mergeCell ref="A54:F54"/>
    <mergeCell ref="A43:F43"/>
    <mergeCell ref="A44:F44"/>
    <mergeCell ref="A45:F45"/>
    <mergeCell ref="A46:F46"/>
    <mergeCell ref="A47:F47"/>
    <mergeCell ref="A48:F48"/>
    <mergeCell ref="A35:B35"/>
    <mergeCell ref="A36:B36"/>
    <mergeCell ref="A37:B37"/>
    <mergeCell ref="A40:F40"/>
    <mergeCell ref="A41:F41"/>
    <mergeCell ref="A42:F42"/>
    <mergeCell ref="A29:B29"/>
    <mergeCell ref="A30:I30"/>
    <mergeCell ref="A31:B31"/>
    <mergeCell ref="A32:B32"/>
    <mergeCell ref="A33:B33"/>
    <mergeCell ref="A34:B34"/>
    <mergeCell ref="A21:B21"/>
    <mergeCell ref="A22:B22"/>
    <mergeCell ref="A24:B24"/>
    <mergeCell ref="A25:B25"/>
    <mergeCell ref="A27:B27"/>
    <mergeCell ref="A28:B28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3:I3"/>
    <mergeCell ref="A4:I4"/>
    <mergeCell ref="A5:B5"/>
    <mergeCell ref="A6:B6"/>
    <mergeCell ref="A7:I7"/>
    <mergeCell ref="A8:B8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2024-03-29T09:48:22Z</dcterms:created>
  <dcterms:modified xsi:type="dcterms:W3CDTF">2024-03-29T09:49:49Z</dcterms:modified>
</cp:coreProperties>
</file>